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definedNames>
    <definedName name="_GoBack2" localSheetId="0">NA()</definedName>
    <definedName name="_xlnm.Print_Area" localSheetId="0">Лист1!$A$1:$N$449</definedName>
  </definedNames>
  <calcPr/>
</workbook>
</file>

<file path=xl/sharedStrings.xml><?xml version="1.0" encoding="utf-8"?>
<sst xmlns="http://schemas.openxmlformats.org/spreadsheetml/2006/main" count="238" uniqueCount="238">
  <si>
    <t xml:space="preserve">№ рецептуры по Сборнику блюд 2015г.</t>
  </si>
  <si>
    <t xml:space="preserve">Наименование блюд</t>
  </si>
  <si>
    <t xml:space="preserve">Выход порции (г)</t>
  </si>
  <si>
    <t xml:space="preserve">Пищевые вещества</t>
  </si>
  <si>
    <t xml:space="preserve">Энергетическая ценность (ккал)</t>
  </si>
  <si>
    <t xml:space="preserve">Микроэлементы (мг)</t>
  </si>
  <si>
    <t xml:space="preserve">Витамины (мг)</t>
  </si>
  <si>
    <t>белки</t>
  </si>
  <si>
    <t>жиры</t>
  </si>
  <si>
    <t>углеводы</t>
  </si>
  <si>
    <t>Са</t>
  </si>
  <si>
    <t>Mg</t>
  </si>
  <si>
    <t>P</t>
  </si>
  <si>
    <t>Fe</t>
  </si>
  <si>
    <t>В₁</t>
  </si>
  <si>
    <t>С</t>
  </si>
  <si>
    <t>А</t>
  </si>
  <si>
    <t xml:space="preserve">Первая неделя</t>
  </si>
  <si>
    <t>Понедельник</t>
  </si>
  <si>
    <t>Завтрак</t>
  </si>
  <si>
    <t xml:space="preserve">Сыр плавленный</t>
  </si>
  <si>
    <t xml:space="preserve">Омлет натуральный </t>
  </si>
  <si>
    <t xml:space="preserve">Горошек зелёный консервированный</t>
  </si>
  <si>
    <t xml:space="preserve">Фрукты свежие</t>
  </si>
  <si>
    <t xml:space="preserve">Чай с сахаром</t>
  </si>
  <si>
    <t xml:space="preserve">Батон, витаминный с микронутриентами</t>
  </si>
  <si>
    <t>Всего:</t>
  </si>
  <si>
    <t>Обед</t>
  </si>
  <si>
    <t xml:space="preserve">Суп картофельный с горохом, зеленью</t>
  </si>
  <si>
    <t xml:space="preserve">Плов из говядины </t>
  </si>
  <si>
    <t xml:space="preserve">Огурцы свежие (доп.гарнир)</t>
  </si>
  <si>
    <t xml:space="preserve">Кекс для детского питания</t>
  </si>
  <si>
    <t xml:space="preserve">Сок фруктовый</t>
  </si>
  <si>
    <t xml:space="preserve">Хлеб полезный с микронутриентами/ Батон, витаминный с микронутриентами</t>
  </si>
  <si>
    <t>25/50</t>
  </si>
  <si>
    <t>Полдник</t>
  </si>
  <si>
    <t xml:space="preserve">ТТК 376</t>
  </si>
  <si>
    <t xml:space="preserve">Пирожок печёный сдобный с творогом</t>
  </si>
  <si>
    <t>100</t>
  </si>
  <si>
    <t>110</t>
  </si>
  <si>
    <t xml:space="preserve">Чай с лимоном</t>
  </si>
  <si>
    <t>200/7</t>
  </si>
  <si>
    <t>Итого:</t>
  </si>
  <si>
    <t>Вторник</t>
  </si>
  <si>
    <t>864/2022</t>
  </si>
  <si>
    <t xml:space="preserve">Блины "Домашние" со сгущённым молоком</t>
  </si>
  <si>
    <t>168/30</t>
  </si>
  <si>
    <t>180</t>
  </si>
  <si>
    <t>200/10</t>
  </si>
  <si>
    <t xml:space="preserve">Солянка домашняя со сметаной, зеленью</t>
  </si>
  <si>
    <t>205</t>
  </si>
  <si>
    <t xml:space="preserve">Котлета куриная</t>
  </si>
  <si>
    <t xml:space="preserve">Рожки отварные</t>
  </si>
  <si>
    <t xml:space="preserve">Помидоры свежие (доп.гарнир)</t>
  </si>
  <si>
    <t>70</t>
  </si>
  <si>
    <t xml:space="preserve">ТТК 206</t>
  </si>
  <si>
    <t xml:space="preserve">Компот из ягод</t>
  </si>
  <si>
    <t>200</t>
  </si>
  <si>
    <t xml:space="preserve">Пирожок печёный сдобный с курицей капустой</t>
  </si>
  <si>
    <t>Среда</t>
  </si>
  <si>
    <t xml:space="preserve">Масло шоколадное</t>
  </si>
  <si>
    <t>15</t>
  </si>
  <si>
    <t xml:space="preserve">ТТК 147</t>
  </si>
  <si>
    <t xml:space="preserve">Каша молочная рисовая с маслом</t>
  </si>
  <si>
    <t>150/5</t>
  </si>
  <si>
    <t xml:space="preserve">Йогурт с малиной</t>
  </si>
  <si>
    <t>45</t>
  </si>
  <si>
    <t xml:space="preserve">ТТК 370</t>
  </si>
  <si>
    <t xml:space="preserve">Суп сырный с гренками, зеленью</t>
  </si>
  <si>
    <t>200/15</t>
  </si>
  <si>
    <t xml:space="preserve">ТТК 274</t>
  </si>
  <si>
    <t xml:space="preserve">Ёжики Аппетитные</t>
  </si>
  <si>
    <t>100/50</t>
  </si>
  <si>
    <t xml:space="preserve">Пюре картофельное</t>
  </si>
  <si>
    <t xml:space="preserve">Компот из кураги</t>
  </si>
  <si>
    <t>25/38</t>
  </si>
  <si>
    <t xml:space="preserve">ТТК 357/1</t>
  </si>
  <si>
    <t xml:space="preserve">Маковый рулетик посыпной</t>
  </si>
  <si>
    <t>95</t>
  </si>
  <si>
    <t xml:space="preserve">ТТК 89</t>
  </si>
  <si>
    <t xml:space="preserve">Компот из апельсинов</t>
  </si>
  <si>
    <t>Четверг</t>
  </si>
  <si>
    <t xml:space="preserve">Масло сливочное</t>
  </si>
  <si>
    <t>10</t>
  </si>
  <si>
    <t xml:space="preserve">Запеканка из творога со сгущённым молоком</t>
  </si>
  <si>
    <t>150/30</t>
  </si>
  <si>
    <t>26</t>
  </si>
  <si>
    <t xml:space="preserve">Борщ со свежей капустой и картофелем со сметаной, зеленью</t>
  </si>
  <si>
    <t>431/2004</t>
  </si>
  <si>
    <t xml:space="preserve">Печень по-строгановски </t>
  </si>
  <si>
    <t xml:space="preserve">Вермишель отварная</t>
  </si>
  <si>
    <t xml:space="preserve">Сочник с фруктовой начинкой</t>
  </si>
  <si>
    <t xml:space="preserve">Кисломолочный напиток "Снежок"</t>
  </si>
  <si>
    <t xml:space="preserve">Сдоба обыкновенная</t>
  </si>
  <si>
    <t>Пятница</t>
  </si>
  <si>
    <t xml:space="preserve">ТТК 42</t>
  </si>
  <si>
    <t xml:space="preserve">Котлета куриная с сыром</t>
  </si>
  <si>
    <t>90</t>
  </si>
  <si>
    <t xml:space="preserve">Рис отварной </t>
  </si>
  <si>
    <t>150</t>
  </si>
  <si>
    <t xml:space="preserve">Пюре фруктовое</t>
  </si>
  <si>
    <t>125</t>
  </si>
  <si>
    <t>41</t>
  </si>
  <si>
    <t>278/2022</t>
  </si>
  <si>
    <t xml:space="preserve">Суп куриный с зеленью</t>
  </si>
  <si>
    <t xml:space="preserve">ТТК 65</t>
  </si>
  <si>
    <t xml:space="preserve">Митболлы в томатном соусе</t>
  </si>
  <si>
    <t xml:space="preserve">Напиток из шиповника</t>
  </si>
  <si>
    <t>25/26</t>
  </si>
  <si>
    <t xml:space="preserve">Пирожок печёный сдобный с картофелем, луком</t>
  </si>
  <si>
    <t xml:space="preserve">Напиток овсяный шоколадный, обогащённый кальцием и витамином В₂</t>
  </si>
  <si>
    <t xml:space="preserve">Вторая  неделя</t>
  </si>
  <si>
    <t xml:space="preserve">ТТК 57</t>
  </si>
  <si>
    <t xml:space="preserve">Пудинг "Лакомка" с вареньем</t>
  </si>
  <si>
    <t>150/25</t>
  </si>
  <si>
    <t>27</t>
  </si>
  <si>
    <t xml:space="preserve">Щи из свежей капусты с картофелем, зеленью</t>
  </si>
  <si>
    <t xml:space="preserve">Гуляш из говядины </t>
  </si>
  <si>
    <t xml:space="preserve">Каша гречневая рассыпчатая</t>
  </si>
  <si>
    <t>60</t>
  </si>
  <si>
    <t xml:space="preserve">ТТК 243</t>
  </si>
  <si>
    <t xml:space="preserve">Кисель плодово-ягодный витаминизированный</t>
  </si>
  <si>
    <t>25/30</t>
  </si>
  <si>
    <t xml:space="preserve">Пирожок печёный сдобный с джемом</t>
  </si>
  <si>
    <t xml:space="preserve">Сыр порционно</t>
  </si>
  <si>
    <t xml:space="preserve">Каша молочная "Дружба" с маслом</t>
  </si>
  <si>
    <t xml:space="preserve">Йогурт с персиком</t>
  </si>
  <si>
    <t>177/2004</t>
  </si>
  <si>
    <t xml:space="preserve">Бульон с куриным филе, гренками, зеленью</t>
  </si>
  <si>
    <t>25/15/200</t>
  </si>
  <si>
    <t xml:space="preserve">Биточки домашние</t>
  </si>
  <si>
    <t xml:space="preserve">ТТК 270</t>
  </si>
  <si>
    <t xml:space="preserve">Гороховое пюре</t>
  </si>
  <si>
    <t>25/49</t>
  </si>
  <si>
    <t>10/2004</t>
  </si>
  <si>
    <t xml:space="preserve">Бутерброд горячий с сыром</t>
  </si>
  <si>
    <t xml:space="preserve">Плов из индейки </t>
  </si>
  <si>
    <t>38</t>
  </si>
  <si>
    <t xml:space="preserve">Рассольник Ленинградский с зеленью</t>
  </si>
  <si>
    <t xml:space="preserve">Котлета рыбная</t>
  </si>
  <si>
    <t xml:space="preserve">ТТК 275</t>
  </si>
  <si>
    <t xml:space="preserve">Капуста квашеная с маслом растительным, сахаром (доп.гарнир)</t>
  </si>
  <si>
    <t>28</t>
  </si>
  <si>
    <t xml:space="preserve">ТТК 27</t>
  </si>
  <si>
    <t xml:space="preserve">Хачапури        </t>
  </si>
  <si>
    <t xml:space="preserve">Макароны с сыром</t>
  </si>
  <si>
    <t xml:space="preserve">Творог с фруктовым наполнителем для детского питания</t>
  </si>
  <si>
    <t>245/1</t>
  </si>
  <si>
    <t xml:space="preserve">Кофейный напиток быстрорастворимый</t>
  </si>
  <si>
    <t>33</t>
  </si>
  <si>
    <t xml:space="preserve">Суп картофельный с крупой, с рыбными консервами</t>
  </si>
  <si>
    <t>215</t>
  </si>
  <si>
    <t xml:space="preserve">Тефтели мясные в соусе</t>
  </si>
  <si>
    <t xml:space="preserve">Рис отварной</t>
  </si>
  <si>
    <t xml:space="preserve">Кукуруза консервированная (доп.гарнир)</t>
  </si>
  <si>
    <t>25/45</t>
  </si>
  <si>
    <t xml:space="preserve">Пирожок печёный сдобный с мясом рисом</t>
  </si>
  <si>
    <t xml:space="preserve">ТТК 477</t>
  </si>
  <si>
    <t xml:space="preserve">Бифштекс домашний</t>
  </si>
  <si>
    <t>30</t>
  </si>
  <si>
    <t>29</t>
  </si>
  <si>
    <t>111/2004</t>
  </si>
  <si>
    <t xml:space="preserve">Борщ "Сибирский" со сметаной, зеленью</t>
  </si>
  <si>
    <t xml:space="preserve">ТТК 242</t>
  </si>
  <si>
    <t xml:space="preserve">Филе куриное панированное</t>
  </si>
  <si>
    <t>25/46</t>
  </si>
  <si>
    <t xml:space="preserve">Напиток овсяный фруктовый "Экзотик"</t>
  </si>
  <si>
    <t xml:space="preserve">Третья неделя</t>
  </si>
  <si>
    <t>17,5</t>
  </si>
  <si>
    <t xml:space="preserve">Омлет натуральный</t>
  </si>
  <si>
    <t>50</t>
  </si>
  <si>
    <t>49</t>
  </si>
  <si>
    <t xml:space="preserve">ТТК 94</t>
  </si>
  <si>
    <t xml:space="preserve">Фишболы в сырном соусе</t>
  </si>
  <si>
    <t>25/27</t>
  </si>
  <si>
    <t xml:space="preserve">Сдоба обыкновенная </t>
  </si>
  <si>
    <t xml:space="preserve">Жаркое по-домашнему </t>
  </si>
  <si>
    <t>Вафли</t>
  </si>
  <si>
    <t>18</t>
  </si>
  <si>
    <t>25/44</t>
  </si>
  <si>
    <t>106</t>
  </si>
  <si>
    <t xml:space="preserve">Каша молочная пшённая с маслом</t>
  </si>
  <si>
    <t xml:space="preserve">Кисломолочный продукт "Биолакт"</t>
  </si>
  <si>
    <t xml:space="preserve">Какао с молоком</t>
  </si>
  <si>
    <t>20</t>
  </si>
  <si>
    <t xml:space="preserve">Суп картофельный с вермишелью с мясными фрикадельками, зеленью</t>
  </si>
  <si>
    <t>20/200</t>
  </si>
  <si>
    <t xml:space="preserve">ТТК 99</t>
  </si>
  <si>
    <t xml:space="preserve">Бефстроганов из куриного филе в сырном соусе </t>
  </si>
  <si>
    <t>25/56</t>
  </si>
  <si>
    <t xml:space="preserve">ТТК 499</t>
  </si>
  <si>
    <t>39</t>
  </si>
  <si>
    <t xml:space="preserve">Запеканка картофельная с мясом </t>
  </si>
  <si>
    <t xml:space="preserve">Печенье </t>
  </si>
  <si>
    <t xml:space="preserve">Четвертая неделя</t>
  </si>
  <si>
    <t xml:space="preserve">Гуляш из говядины</t>
  </si>
  <si>
    <t xml:space="preserve">Компот из яблок</t>
  </si>
  <si>
    <t xml:space="preserve">ТТК 12</t>
  </si>
  <si>
    <t xml:space="preserve">Жаркое из индейки </t>
  </si>
  <si>
    <t>211/2022</t>
  </si>
  <si>
    <t xml:space="preserve">Борщ "Краснодарский со сметаной, зеленью</t>
  </si>
  <si>
    <t>25/22</t>
  </si>
  <si>
    <t>Хачапури</t>
  </si>
  <si>
    <t>25/42</t>
  </si>
  <si>
    <t xml:space="preserve">ТТК 83</t>
  </si>
  <si>
    <t xml:space="preserve">Суп Министроне</t>
  </si>
  <si>
    <t>25/20</t>
  </si>
  <si>
    <t>42,,3</t>
  </si>
  <si>
    <t xml:space="preserve">ТТК 500</t>
  </si>
  <si>
    <t xml:space="preserve">Шницель "Нежный"</t>
  </si>
  <si>
    <t xml:space="preserve">Макаронник с мясом</t>
  </si>
  <si>
    <t xml:space="preserve">Итого по меню:</t>
  </si>
  <si>
    <t xml:space="preserve">среднее за день</t>
  </si>
  <si>
    <t xml:space="preserve">                     Начальник производственно-технологического отдела МБУ "Дирекция по организации питания"  Н.В.Решетникова</t>
  </si>
  <si>
    <t xml:space="preserve">рж 25</t>
  </si>
  <si>
    <t xml:space="preserve">рж 20</t>
  </si>
  <si>
    <t>рж30</t>
  </si>
  <si>
    <t xml:space="preserve">рж 35</t>
  </si>
  <si>
    <t xml:space="preserve">бат 25</t>
  </si>
  <si>
    <t>25/39</t>
  </si>
  <si>
    <t>23</t>
  </si>
  <si>
    <t xml:space="preserve">бат 35</t>
  </si>
  <si>
    <t xml:space="preserve">бат 50</t>
  </si>
  <si>
    <t>25/35</t>
  </si>
  <si>
    <t>25/40</t>
  </si>
  <si>
    <t>25/23</t>
  </si>
  <si>
    <t>йод20</t>
  </si>
  <si>
    <t>25</t>
  </si>
  <si>
    <t>20/20</t>
  </si>
  <si>
    <t xml:space="preserve">29 бат</t>
  </si>
  <si>
    <t>25/29</t>
  </si>
  <si>
    <t>30/40</t>
  </si>
  <si>
    <t xml:space="preserve">йод 35/50</t>
  </si>
  <si>
    <t>й25/20</t>
  </si>
  <si>
    <t>й25/25</t>
  </si>
  <si>
    <t>й25/30</t>
  </si>
  <si>
    <t>й25/40</t>
  </si>
  <si>
    <t>й45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</si>
</sst>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  <numFmt numFmtId="164" formatCode="0.0"/>
    <numFmt numFmtId="165" formatCode="0.0;[Red]0.0"/>
    <numFmt numFmtId="166" formatCode="#"/>
  </numFmts>
  <fonts count="57">
    <font>
      <sz val="11.000000"/>
      <color indexed="64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0.000000"/>
      <color indexed="65"/>
      <name val="Calibri"/>
    </font>
    <font>
      <b/>
      <sz val="10.000000"/>
      <color indexed="64"/>
      <name val="Calibri"/>
    </font>
    <font>
      <sz val="10.000000"/>
      <color rgb="FFCC0000"/>
      <name val="Calibri"/>
    </font>
    <font>
      <b/>
      <sz val="10.000000"/>
      <color indexed="65"/>
      <name val="Calibri"/>
    </font>
    <font>
      <i/>
      <sz val="10.000000"/>
      <color indexed="23"/>
      <name val="Calibri"/>
    </font>
    <font>
      <sz val="10.000000"/>
      <color rgb="FF006600"/>
      <name val="Calibri"/>
    </font>
    <font>
      <sz val="18.000000"/>
      <color indexed="64"/>
      <name val="Calibri"/>
    </font>
    <font>
      <sz val="12.000000"/>
      <color indexed="64"/>
      <name val="Calibri"/>
    </font>
    <font>
      <b/>
      <sz val="24.000000"/>
      <color indexed="64"/>
      <name val="Calibri"/>
    </font>
    <font>
      <u/>
      <sz val="10.000000"/>
      <color rgb="FF0000EE"/>
      <name val="Calibri"/>
    </font>
    <font>
      <sz val="10.000000"/>
      <color rgb="FF996600"/>
      <name val="Calibri"/>
    </font>
    <font>
      <sz val="10.000000"/>
      <color indexed="63"/>
      <name val="Calibri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Times New Roman"/>
    </font>
    <font>
      <b/>
      <sz val="10.000000"/>
      <color indexed="64"/>
      <name val="Times New Roman"/>
    </font>
    <font>
      <sz val="7.000000"/>
      <color indexed="64"/>
      <name val="Times New Roman"/>
    </font>
    <font>
      <sz val="12.000000"/>
      <color indexed="64"/>
      <name val="Times New Roman"/>
    </font>
    <font>
      <sz val="9.000000"/>
      <color indexed="64"/>
      <name val="Times New Roman"/>
    </font>
    <font>
      <sz val="14.000000"/>
      <color indexed="64"/>
      <name val="Times New Roman"/>
    </font>
    <font>
      <sz val="8.000000"/>
      <color indexed="64"/>
      <name val="Times New Roman"/>
    </font>
    <font>
      <b/>
      <i/>
      <sz val="10.000000"/>
      <color rgb="FF7030A0"/>
      <name val="Times New Roman"/>
    </font>
    <font>
      <b/>
      <sz val="10.000000"/>
      <color indexed="17"/>
      <name val="Times New Roman"/>
    </font>
    <font>
      <b/>
      <sz val="10.000000"/>
      <color indexed="2"/>
      <name val="Times New Roman"/>
    </font>
    <font>
      <sz val="10.000000"/>
      <name val="Times New Roman"/>
    </font>
    <font>
      <b/>
      <sz val="10.000000"/>
      <name val="Times New Roman"/>
    </font>
    <font>
      <b/>
      <i/>
      <sz val="10.000000"/>
      <name val="Times New Roman"/>
    </font>
    <font>
      <b/>
      <sz val="10.000000"/>
      <color rgb="FFCE181E"/>
      <name val="Times New Roman"/>
    </font>
    <font>
      <sz val="14.000000"/>
      <name val="Times New Roman"/>
    </font>
    <font>
      <sz val="11.000000"/>
      <name val="Calibri"/>
    </font>
    <font>
      <b/>
      <i/>
      <sz val="10.000000"/>
      <color indexed="64"/>
      <name val="Times New Roman"/>
    </font>
    <font>
      <b/>
      <i/>
      <sz val="10.000000"/>
      <color rgb="FF0070C0"/>
      <name val="Times New Roman"/>
    </font>
    <font>
      <b/>
      <sz val="10.000000"/>
      <color rgb="FF0070C0"/>
      <name val="Times New Roman"/>
    </font>
    <font>
      <sz val="11.000000"/>
      <color indexed="64"/>
      <name val="Times New Roman"/>
    </font>
    <font>
      <sz val="10.000000"/>
      <color rgb="FF7030A0"/>
      <name val="Times New Roman"/>
    </font>
    <font>
      <i/>
      <sz val="10.000000"/>
      <color indexed="64"/>
      <name val="Times New Roman"/>
    </font>
    <font>
      <sz val="10.000000"/>
      <color indexed="2"/>
      <name val="Times New Roman"/>
    </font>
    <font>
      <i/>
      <sz val="10.000000"/>
      <color indexed="2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64"/>
        <bgColor indexed="18"/>
      </patternFill>
    </fill>
    <fill>
      <patternFill patternType="solid">
        <fgColor indexed="23"/>
        <bgColor rgb="FFA6A6A6"/>
      </patternFill>
    </fill>
    <fill>
      <patternFill patternType="solid">
        <fgColor indexed="23"/>
        <bgColor rgb="FF3465A4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0000"/>
        <bgColor indexed="2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65"/>
        <bgColor indexed="26"/>
      </patternFill>
    </fill>
    <fill>
      <patternFill patternType="solid">
        <fgColor theme="0" tint="0"/>
        <bgColor indexed="26"/>
      </patternFill>
    </fill>
    <fill>
      <patternFill patternType="solid">
        <fgColor indexed="5"/>
        <bgColor indexed="5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91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3" fillId="20" borderId="0" numFmtId="0" applyNumberFormat="1" applyFont="1" applyFill="1" applyBorder="1"/>
    <xf fontId="3" fillId="20" borderId="0" numFmtId="0" applyNumberFormat="1" applyFont="1" applyFill="1" applyBorder="1"/>
    <xf fontId="3" fillId="21" borderId="0" numFmtId="0" applyNumberFormat="1" applyFont="1" applyFill="1" applyBorder="1"/>
    <xf fontId="3" fillId="21" borderId="0" numFmtId="0" applyNumberFormat="1" applyFont="1" applyFill="1" applyBorder="1"/>
    <xf fontId="3" fillId="22" borderId="0" numFmtId="0" applyNumberFormat="1" applyFont="1" applyFill="1" applyBorder="1"/>
    <xf fontId="3" fillId="21" borderId="0" numFmtId="0" applyNumberFormat="1" applyFont="1" applyFill="1" applyBorder="1"/>
    <xf fontId="3" fillId="21" borderId="0" numFmtId="0" applyNumberFormat="1" applyFont="1" applyFill="1" applyBorder="1"/>
    <xf fontId="3" fillId="22" borderId="0" numFmtId="0" applyNumberFormat="1" applyFont="1" applyFill="1" applyBorder="1"/>
    <xf fontId="4" fillId="23" borderId="0" numFmtId="0" applyNumberFormat="1" applyFont="1" applyFill="1" applyBorder="1"/>
    <xf fontId="4" fillId="23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5" fillId="24" borderId="0" numFmtId="0" applyNumberFormat="1" applyFont="1" applyFill="1" applyBorder="1"/>
    <xf fontId="5" fillId="24" borderId="0" numFmtId="0" applyNumberFormat="1" applyFont="1" applyFill="1" applyBorder="1"/>
    <xf fontId="6" fillId="25" borderId="0" numFmtId="0" applyNumberFormat="1" applyFont="1" applyFill="1" applyBorder="1"/>
    <xf fontId="6" fillId="25" borderId="0" numFmtId="0" applyNumberFormat="1" applyFont="1" applyFill="1" applyBorder="1"/>
    <xf fontId="6" fillId="26" borderId="0" numFmtId="0" applyNumberFormat="1" applyFont="1" applyFill="1" applyBorder="1"/>
    <xf fontId="6" fillId="25" borderId="0" numFmtId="0" applyNumberFormat="1" applyFont="1" applyFill="1" applyBorder="1"/>
    <xf fontId="6" fillId="25" borderId="0" numFmtId="0" applyNumberFormat="1" applyFont="1" applyFill="1" applyBorder="1"/>
    <xf fontId="6" fillId="26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27" borderId="0" numFmtId="0" applyNumberFormat="1" applyFont="1" applyFill="1" applyBorder="1"/>
    <xf fontId="8" fillId="27" borderId="0" numFmtId="0" applyNumberFormat="1" applyFont="1" applyFill="1" applyBorder="1"/>
    <xf fontId="9" fillId="0" borderId="0" numFmtId="0" applyNumberFormat="1" applyFont="1" applyFill="1" applyBorder="1"/>
    <xf fontId="9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1" fillId="0" borderId="0" numFmtId="0" applyNumberFormat="1" applyFont="1" applyFill="1" applyBorder="1"/>
    <xf fontId="11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3" fillId="28" borderId="0" numFmtId="0" applyNumberFormat="1" applyFont="1" applyFill="1" applyBorder="1"/>
    <xf fontId="14" fillId="28" borderId="1" numFmtId="0" applyNumberFormat="1" applyFont="1" applyFill="1" applyBorder="1"/>
    <xf fontId="14" fillId="28" borderId="1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5" fillId="0" borderId="0" numFmtId="0" applyNumberFormat="1" applyFont="1" applyFill="1" applyBorder="1"/>
    <xf fontId="5" fillId="0" borderId="0" numFmtId="0" applyNumberFormat="1" applyFont="1" applyFill="1" applyBorder="1"/>
    <xf fontId="2" fillId="29" borderId="0" numFmtId="0" applyNumberFormat="1" applyFont="1" applyFill="1" applyBorder="1"/>
    <xf fontId="2" fillId="30" borderId="0" numFmtId="0" applyNumberFormat="1" applyFont="1" applyFill="1" applyBorder="1"/>
    <xf fontId="2" fillId="31" borderId="0" numFmtId="0" applyNumberFormat="1" applyFont="1" applyFill="1" applyBorder="1"/>
    <xf fontId="2" fillId="32" borderId="0" numFmtId="0" applyNumberFormat="1" applyFont="1" applyFill="1" applyBorder="1"/>
    <xf fontId="2" fillId="33" borderId="0" numFmtId="0" applyNumberFormat="1" applyFont="1" applyFill="1" applyBorder="1"/>
    <xf fontId="2" fillId="34" borderId="0" numFmtId="0" applyNumberFormat="1" applyFont="1" applyFill="1" applyBorder="1"/>
    <xf fontId="15" fillId="35" borderId="2" numFmtId="0" applyNumberFormat="1" applyFont="1" applyFill="1" applyBorder="1"/>
    <xf fontId="16" fillId="36" borderId="3" numFmtId="0" applyNumberFormat="1" applyFont="1" applyFill="1" applyBorder="1"/>
    <xf fontId="17" fillId="36" borderId="2" numFmtId="0" applyNumberFormat="1" applyFont="1" applyFill="1" applyBorder="1"/>
    <xf fontId="18" fillId="0" borderId="0" numFmtId="0" applyNumberFormat="1" applyFont="1" applyFill="1" applyBorder="1"/>
    <xf fontId="19" fillId="0" borderId="0" numFmtId="160" applyNumberFormat="1" applyFont="1" applyFill="1" applyBorder="1"/>
    <xf fontId="19" fillId="0" borderId="0" numFmtId="161" applyNumberFormat="1" applyFont="1" applyFill="1" applyBorder="1"/>
    <xf fontId="20" fillId="0" borderId="4" numFmtId="0" applyNumberFormat="1" applyFont="1" applyFill="1" applyBorder="1"/>
    <xf fontId="21" fillId="0" borderId="5" numFmtId="0" applyNumberFormat="1" applyFont="1" applyFill="1" applyBorder="1"/>
    <xf fontId="22" fillId="0" borderId="6" numFmtId="0" applyNumberFormat="1" applyFont="1" applyFill="1" applyBorder="1"/>
    <xf fontId="22" fillId="0" borderId="0" numFmtId="0" applyNumberFormat="1" applyFont="1" applyFill="1" applyBorder="1"/>
    <xf fontId="23" fillId="0" borderId="7" numFmtId="0" applyNumberFormat="1" applyFont="1" applyFill="1" applyBorder="1"/>
    <xf fontId="24" fillId="37" borderId="8" numFmtId="0" applyNumberFormat="1" applyFont="1" applyFill="1" applyBorder="1"/>
    <xf fontId="25" fillId="0" borderId="0" numFmtId="0" applyNumberFormat="1" applyFont="1" applyFill="1" applyBorder="1"/>
    <xf fontId="26" fillId="38" borderId="0" numFmtId="0" applyNumberFormat="1" applyFont="1" applyFill="1" applyBorder="1"/>
    <xf fontId="27" fillId="0" borderId="0" numFmtId="0" applyNumberFormat="1" applyFont="1" applyFill="1" applyBorder="1"/>
    <xf fontId="28" fillId="39" borderId="0" numFmtId="0" applyNumberFormat="1" applyFont="1" applyFill="1" applyBorder="1"/>
    <xf fontId="29" fillId="0" borderId="0" numFmtId="0" applyNumberFormat="1" applyFont="1" applyFill="1" applyBorder="1"/>
    <xf fontId="0" fillId="28" borderId="9" numFmtId="0" applyNumberFormat="1" applyFont="1" applyFill="1" applyBorder="1"/>
    <xf fontId="19" fillId="0" borderId="0" numFmtId="9" applyNumberFormat="1" applyFont="1" applyFill="1" applyBorder="1"/>
    <xf fontId="30" fillId="0" borderId="10" numFmtId="0" applyNumberFormat="1" applyFont="1" applyFill="1" applyBorder="1"/>
    <xf fontId="31" fillId="0" borderId="0" numFmtId="0" applyNumberFormat="1" applyFont="1" applyFill="1" applyBorder="1"/>
    <xf fontId="19" fillId="0" borderId="0" numFmtId="162" applyNumberFormat="1" applyFont="1" applyFill="1" applyBorder="1"/>
    <xf fontId="19" fillId="0" borderId="0" numFmtId="163" applyNumberFormat="1" applyFont="1" applyFill="1" applyBorder="1"/>
    <xf fontId="32" fillId="40" borderId="0" numFmtId="0" applyNumberFormat="1" applyFont="1" applyFill="1" applyBorder="1"/>
  </cellStyleXfs>
  <cellXfs count="99">
    <xf fontId="0" fillId="0" borderId="0" numFmtId="0" xfId="0"/>
    <xf fontId="33" fillId="0" borderId="0" numFmtId="0" xfId="0" applyFont="1" applyAlignment="1">
      <alignment vertical="center" wrapText="1"/>
    </xf>
    <xf fontId="34" fillId="0" borderId="0" numFmtId="0" xfId="0" applyFont="1" applyAlignment="1">
      <alignment horizontal="center" vertical="center" wrapText="1"/>
    </xf>
    <xf fontId="33" fillId="0" borderId="0" numFmtId="164" xfId="0" applyNumberFormat="1" applyFont="1" applyAlignment="1">
      <alignment vertical="center" wrapText="1"/>
    </xf>
    <xf fontId="33" fillId="0" borderId="0" numFmtId="1" xfId="0" applyNumberFormat="1" applyFont="1" applyAlignment="1">
      <alignment vertical="center" wrapText="1"/>
    </xf>
    <xf fontId="33" fillId="0" borderId="0" numFmtId="2" xfId="0" applyNumberFormat="1" applyFont="1" applyAlignment="1">
      <alignment vertical="center" wrapText="1"/>
    </xf>
    <xf fontId="35" fillId="0" borderId="11" numFmtId="49" xfId="0" applyNumberFormat="1" applyFont="1" applyBorder="1" applyAlignment="1">
      <alignment horizontal="center" vertical="center" wrapText="1"/>
    </xf>
    <xf fontId="36" fillId="0" borderId="11" numFmtId="0" xfId="0" applyFont="1" applyBorder="1" applyAlignment="1">
      <alignment horizontal="center" vertical="center" wrapText="1"/>
    </xf>
    <xf fontId="33" fillId="0" borderId="11" numFmtId="0" xfId="0" applyFont="1" applyBorder="1" applyAlignment="1">
      <alignment horizontal="center" vertical="center" wrapText="1"/>
    </xf>
    <xf fontId="36" fillId="0" borderId="11" numFmtId="164" xfId="0" applyNumberFormat="1" applyFont="1" applyBorder="1" applyAlignment="1">
      <alignment horizontal="center" vertical="center" wrapText="1"/>
    </xf>
    <xf fontId="37" fillId="0" borderId="11" numFmtId="1" xfId="0" applyNumberFormat="1" applyFont="1" applyBorder="1" applyAlignment="1">
      <alignment horizontal="center" vertical="center" wrapText="1"/>
    </xf>
    <xf fontId="36" fillId="0" borderId="11" numFmtId="1" xfId="0" applyNumberFormat="1" applyFont="1" applyBorder="1" applyAlignment="1">
      <alignment horizontal="center" vertical="center" wrapText="1"/>
    </xf>
    <xf fontId="36" fillId="0" borderId="11" numFmtId="2" xfId="0" applyNumberFormat="1" applyFont="1" applyBorder="1" applyAlignment="1">
      <alignment horizontal="center" vertical="center" wrapText="1"/>
    </xf>
    <xf fontId="38" fillId="0" borderId="0" numFmtId="0" xfId="0" applyFont="1" applyAlignment="1">
      <alignment vertical="center" wrapText="1"/>
    </xf>
    <xf fontId="39" fillId="0" borderId="11" numFmtId="164" xfId="0" applyNumberFormat="1" applyFont="1" applyBorder="1" applyAlignment="1">
      <alignment horizontal="center" vertical="center" wrapText="1"/>
    </xf>
    <xf fontId="10" fillId="0" borderId="11" numFmtId="2" xfId="0" applyNumberFormat="1" applyFont="1" applyBorder="1" applyAlignment="1">
      <alignment horizontal="center" vertical="center" wrapText="1"/>
    </xf>
    <xf fontId="33" fillId="0" borderId="11" numFmtId="49" xfId="0" applyNumberFormat="1" applyFont="1" applyBorder="1" applyAlignment="1">
      <alignment vertical="center" wrapText="1"/>
    </xf>
    <xf fontId="40" fillId="0" borderId="11" numFmtId="0" xfId="0" applyFont="1" applyBorder="1" applyAlignment="1">
      <alignment horizontal="center" vertical="center" wrapText="1"/>
    </xf>
    <xf fontId="33" fillId="0" borderId="11" numFmtId="164" xfId="0" applyNumberFormat="1" applyFont="1" applyBorder="1" applyAlignment="1">
      <alignment horizontal="center" vertical="center" wrapText="1"/>
    </xf>
    <xf fontId="33" fillId="0" borderId="11" numFmtId="1" xfId="0" applyNumberFormat="1" applyFont="1" applyBorder="1" applyAlignment="1">
      <alignment horizontal="center" vertical="center" wrapText="1"/>
    </xf>
    <xf fontId="33" fillId="0" borderId="11" numFmtId="2" xfId="0" applyNumberFormat="1" applyFont="1" applyBorder="1" applyAlignment="1">
      <alignment horizontal="center" vertical="center" wrapText="1"/>
    </xf>
    <xf fontId="33" fillId="0" borderId="11" numFmtId="0" xfId="0" applyFont="1" applyBorder="1" applyAlignment="1">
      <alignment vertical="center" wrapText="1"/>
    </xf>
    <xf fontId="41" fillId="0" borderId="11" numFmtId="0" xfId="0" applyFont="1" applyBorder="1" applyAlignment="1">
      <alignment horizontal="center" vertical="center" wrapText="1"/>
    </xf>
    <xf fontId="42" fillId="0" borderId="11" numFmtId="0" xfId="0" applyFont="1" applyBorder="1" applyAlignment="1">
      <alignment horizontal="left" vertical="center" wrapText="1"/>
    </xf>
    <xf fontId="34" fillId="0" borderId="11" numFmtId="49" xfId="0" applyNumberFormat="1" applyFont="1" applyBorder="1" applyAlignment="1">
      <alignment horizontal="center" vertical="center" wrapText="1"/>
    </xf>
    <xf fontId="43" fillId="0" borderId="11" numFmtId="0" xfId="0" applyFont="1" applyBorder="1" applyAlignment="1">
      <alignment horizontal="center" vertical="center" wrapText="1"/>
    </xf>
    <xf fontId="43" fillId="0" borderId="11" numFmtId="0" xfId="0" applyFont="1" applyBorder="1" applyAlignment="1">
      <alignment horizontal="left" vertical="center" wrapText="1"/>
    </xf>
    <xf fontId="44" fillId="0" borderId="11" numFmtId="0" xfId="0" applyFont="1" applyBorder="1" applyAlignment="1">
      <alignment horizontal="center" vertical="center" wrapText="1"/>
    </xf>
    <xf fontId="43" fillId="0" borderId="11" numFmtId="164" xfId="0" applyNumberFormat="1" applyFont="1" applyBorder="1" applyAlignment="1">
      <alignment horizontal="center" vertical="center" wrapText="1"/>
    </xf>
    <xf fontId="43" fillId="0" borderId="11" numFmtId="1" xfId="0" applyNumberFormat="1" applyFont="1" applyBorder="1" applyAlignment="1">
      <alignment horizontal="center" vertical="center" wrapText="1"/>
    </xf>
    <xf fontId="43" fillId="0" borderId="11" numFmtId="2" xfId="0" applyNumberFormat="1" applyFont="1" applyBorder="1" applyAlignment="1">
      <alignment horizontal="center" vertical="center" wrapText="1"/>
    </xf>
    <xf fontId="43" fillId="0" borderId="11" numFmtId="0" xfId="0" applyFont="1" applyBorder="1" applyAlignment="1">
      <alignment vertical="center" wrapText="1"/>
    </xf>
    <xf fontId="33" fillId="0" borderId="11" numFmtId="0" xfId="0" applyFont="1" applyBorder="1" applyAlignment="1">
      <alignment horizontal="left" vertical="center" wrapText="1"/>
    </xf>
    <xf fontId="34" fillId="0" borderId="11" numFmtId="0" xfId="0" applyFont="1" applyBorder="1" applyAlignment="1">
      <alignment horizontal="center" vertical="center" wrapText="1"/>
    </xf>
    <xf fontId="0" fillId="0" borderId="0" numFmtId="0" xfId="0"/>
    <xf fontId="45" fillId="0" borderId="11" numFmtId="0" xfId="0" applyFont="1" applyBorder="1" applyAlignment="1">
      <alignment horizontal="left" vertical="center" wrapText="1"/>
    </xf>
    <xf fontId="46" fillId="0" borderId="11" numFmtId="165" xfId="0" applyNumberFormat="1" applyFont="1" applyBorder="1" applyAlignment="1">
      <alignment horizontal="center" vertical="center" wrapText="1"/>
    </xf>
    <xf fontId="34" fillId="0" borderId="11" numFmtId="164" xfId="0" applyNumberFormat="1" applyFont="1" applyBorder="1" applyAlignment="1">
      <alignment horizontal="center" vertical="center" wrapText="1"/>
    </xf>
    <xf fontId="34" fillId="0" borderId="11" numFmtId="1" xfId="0" applyNumberFormat="1" applyFont="1" applyBorder="1" applyAlignment="1">
      <alignment horizontal="center" vertical="center" wrapText="1"/>
    </xf>
    <xf fontId="34" fillId="0" borderId="11" numFmtId="2" xfId="0" applyNumberFormat="1" applyFont="1" applyBorder="1" applyAlignment="1">
      <alignment horizontal="center" vertical="center" wrapText="1"/>
    </xf>
    <xf fontId="44" fillId="0" borderId="11" numFmtId="0" xfId="0" applyFont="1" applyBorder="1" applyAlignment="1">
      <alignment horizontal="left" vertical="center" wrapText="1"/>
    </xf>
    <xf fontId="44" fillId="0" borderId="11" numFmtId="49" xfId="0" applyNumberFormat="1" applyFont="1" applyBorder="1" applyAlignment="1">
      <alignment horizontal="center" vertical="center" wrapText="1"/>
    </xf>
    <xf fontId="33" fillId="0" borderId="11" numFmtId="49" xfId="0" applyNumberFormat="1" applyFont="1" applyBorder="1" applyAlignment="1">
      <alignment horizontal="left" vertical="center" wrapText="1"/>
    </xf>
    <xf fontId="43" fillId="0" borderId="0" numFmtId="0" xfId="0" applyFont="1" applyAlignment="1">
      <alignment vertical="center" wrapText="1"/>
    </xf>
    <xf fontId="47" fillId="0" borderId="0" numFmtId="0" xfId="0" applyFont="1" applyAlignment="1">
      <alignment vertical="center" wrapText="1"/>
    </xf>
    <xf fontId="48" fillId="0" borderId="0" numFmtId="0" xfId="0" applyFont="1"/>
    <xf fontId="49" fillId="0" borderId="11" numFmtId="0" xfId="0" applyFont="1" applyBorder="1" applyAlignment="1">
      <alignment horizontal="left" vertical="center" wrapText="1"/>
    </xf>
    <xf fontId="46" fillId="0" borderId="11" numFmtId="2" xfId="0" applyNumberFormat="1" applyFont="1" applyBorder="1" applyAlignment="1">
      <alignment horizontal="center" vertical="center" wrapText="1"/>
    </xf>
    <xf fontId="43" fillId="0" borderId="11" numFmtId="49" xfId="0" applyNumberFormat="1" applyFont="1" applyBorder="1" applyAlignment="1">
      <alignment vertical="center" wrapText="1"/>
    </xf>
    <xf fontId="46" fillId="0" borderId="11" numFmtId="49" xfId="0" applyNumberFormat="1" applyFont="1" applyBorder="1" applyAlignment="1">
      <alignment horizontal="center" vertical="center" wrapText="1"/>
    </xf>
    <xf fontId="50" fillId="0" borderId="11" numFmtId="0" xfId="0" applyFont="1" applyBorder="1" applyAlignment="1">
      <alignment horizontal="left" vertical="center" wrapText="1"/>
    </xf>
    <xf fontId="51" fillId="0" borderId="11" numFmtId="164" xfId="0" applyNumberFormat="1" applyFont="1" applyBorder="1" applyAlignment="1">
      <alignment horizontal="center" vertical="center" wrapText="1"/>
    </xf>
    <xf fontId="51" fillId="0" borderId="11" numFmtId="1" xfId="0" applyNumberFormat="1" applyFont="1" applyBorder="1" applyAlignment="1">
      <alignment horizontal="center" vertical="center" wrapText="1"/>
    </xf>
    <xf fontId="51" fillId="0" borderId="11" numFmtId="2" xfId="0" applyNumberFormat="1" applyFont="1" applyBorder="1" applyAlignment="1">
      <alignment horizontal="center" vertical="center" wrapText="1"/>
    </xf>
    <xf fontId="44" fillId="0" borderId="11" numFmtId="166" xfId="0" applyNumberFormat="1" applyFont="1" applyBorder="1" applyAlignment="1">
      <alignment horizontal="center" vertical="center" wrapText="1"/>
    </xf>
    <xf fontId="43" fillId="0" borderId="11" numFmtId="49" xfId="0" applyNumberFormat="1" applyFont="1" applyBorder="1" applyAlignment="1">
      <alignment horizontal="left" vertical="center" wrapText="1"/>
    </xf>
    <xf fontId="50" fillId="0" borderId="11" numFmtId="0" xfId="0" applyFont="1" applyBorder="1" applyAlignment="1">
      <alignment vertical="center" wrapText="1"/>
    </xf>
    <xf fontId="43" fillId="41" borderId="11" numFmtId="0" xfId="0" applyFont="1" applyFill="1" applyBorder="1" applyAlignment="1">
      <alignment horizontal="center" vertical="center" wrapText="1"/>
    </xf>
    <xf fontId="33" fillId="41" borderId="11" numFmtId="49" xfId="0" applyNumberFormat="1" applyFont="1" applyFill="1" applyBorder="1" applyAlignment="1">
      <alignment horizontal="left" vertical="center" wrapText="1"/>
    </xf>
    <xf fontId="44" fillId="41" borderId="11" numFmtId="49" xfId="0" applyNumberFormat="1" applyFont="1" applyFill="1" applyBorder="1" applyAlignment="1">
      <alignment horizontal="center" vertical="center" wrapText="1"/>
    </xf>
    <xf fontId="43" fillId="41" borderId="11" numFmtId="164" xfId="0" applyNumberFormat="1" applyFont="1" applyFill="1" applyBorder="1" applyAlignment="1">
      <alignment horizontal="center" vertical="center" wrapText="1"/>
    </xf>
    <xf fontId="43" fillId="41" borderId="11" numFmtId="1" xfId="0" applyNumberFormat="1" applyFont="1" applyFill="1" applyBorder="1" applyAlignment="1">
      <alignment horizontal="center" vertical="center" wrapText="1"/>
    </xf>
    <xf fontId="43" fillId="41" borderId="11" numFmtId="2" xfId="0" applyNumberFormat="1" applyFont="1" applyFill="1" applyBorder="1" applyAlignment="1">
      <alignment horizontal="center" vertical="center" wrapText="1"/>
    </xf>
    <xf fontId="52" fillId="0" borderId="0" numFmtId="0" xfId="0" applyFont="1" applyAlignment="1">
      <alignment vertical="center" wrapText="1"/>
    </xf>
    <xf fontId="43" fillId="41" borderId="11" numFmtId="0" xfId="0" applyFont="1" applyFill="1" applyBorder="1" applyAlignment="1">
      <alignment horizontal="left" vertical="center" wrapText="1"/>
    </xf>
    <xf fontId="42" fillId="0" borderId="11" numFmtId="49" xfId="0" applyNumberFormat="1" applyFont="1" applyBorder="1" applyAlignment="1">
      <alignment horizontal="center" vertical="center" wrapText="1"/>
    </xf>
    <xf fontId="44" fillId="0" borderId="11" numFmtId="164" xfId="0" applyNumberFormat="1" applyFont="1" applyBorder="1" applyAlignment="1">
      <alignment horizontal="center" vertical="center" wrapText="1"/>
    </xf>
    <xf fontId="44" fillId="0" borderId="11" numFmtId="1" xfId="0" applyNumberFormat="1" applyFont="1" applyBorder="1" applyAlignment="1">
      <alignment horizontal="center" vertical="center" wrapText="1"/>
    </xf>
    <xf fontId="44" fillId="0" borderId="11" numFmtId="2" xfId="0" applyNumberFormat="1" applyFont="1" applyBorder="1" applyAlignment="1">
      <alignment horizontal="center" vertical="center" wrapText="1"/>
    </xf>
    <xf fontId="53" fillId="0" borderId="11" numFmtId="0" xfId="0" applyFont="1" applyBorder="1" applyAlignment="1">
      <alignment horizontal="center" vertical="center" wrapText="1"/>
    </xf>
    <xf fontId="33" fillId="42" borderId="0" numFmtId="0" xfId="0" applyFont="1" applyFill="1" applyAlignment="1">
      <alignment vertical="center" wrapText="1"/>
    </xf>
    <xf fontId="0" fillId="42" borderId="0" numFmtId="0" xfId="0" applyFill="1"/>
    <xf fontId="43" fillId="0" borderId="11" numFmtId="49" xfId="0" applyNumberFormat="1" applyFont="1" applyBorder="1" applyAlignment="1">
      <alignment horizontal="center" vertical="center" wrapText="1"/>
    </xf>
    <xf fontId="46" fillId="41" borderId="11" numFmtId="49" xfId="0" applyNumberFormat="1" applyFont="1" applyFill="1" applyBorder="1" applyAlignment="1">
      <alignment horizontal="center" vertical="center" wrapText="1"/>
    </xf>
    <xf fontId="34" fillId="0" borderId="11" numFmtId="166" xfId="0" applyNumberFormat="1" applyFont="1" applyBorder="1" applyAlignment="1">
      <alignment horizontal="center" vertical="center" wrapText="1"/>
    </xf>
    <xf fontId="46" fillId="0" borderId="11" numFmtId="0" xfId="0" applyFont="1" applyBorder="1" applyAlignment="1">
      <alignment horizontal="center" vertical="center" wrapText="1"/>
    </xf>
    <xf fontId="42" fillId="0" borderId="11" numFmtId="1" xfId="0" applyNumberFormat="1" applyFont="1" applyBorder="1" applyAlignment="1">
      <alignment horizontal="center" vertical="center" wrapText="1"/>
    </xf>
    <xf fontId="43" fillId="41" borderId="11" numFmtId="49" xfId="0" applyNumberFormat="1" applyFont="1" applyFill="1" applyBorder="1" applyAlignment="1">
      <alignment horizontal="left" vertical="center" wrapText="1"/>
    </xf>
    <xf fontId="0" fillId="41" borderId="0" numFmtId="0" xfId="0" applyFill="1"/>
    <xf fontId="43" fillId="41" borderId="11" numFmtId="0" xfId="0" applyFont="1" applyFill="1" applyBorder="1" applyAlignment="1">
      <alignment vertical="center" wrapText="1"/>
    </xf>
    <xf fontId="33" fillId="41" borderId="0" numFmtId="0" xfId="0" applyFont="1" applyFill="1" applyAlignment="1">
      <alignment vertical="center" wrapText="1"/>
    </xf>
    <xf fontId="50" fillId="0" borderId="11" numFmtId="49" xfId="0" applyNumberFormat="1" applyFont="1" applyBorder="1" applyAlignment="1">
      <alignment horizontal="center" vertical="center" wrapText="1"/>
    </xf>
    <xf fontId="54" fillId="0" borderId="11" numFmtId="164" xfId="0" applyNumberFormat="1" applyFont="1" applyBorder="1" applyAlignment="1">
      <alignment horizontal="center" vertical="center" wrapText="1"/>
    </xf>
    <xf fontId="54" fillId="0" borderId="11" numFmtId="1" xfId="0" applyNumberFormat="1" applyFont="1" applyBorder="1" applyAlignment="1">
      <alignment horizontal="center" vertical="center" wrapText="1"/>
    </xf>
    <xf fontId="55" fillId="0" borderId="11" numFmtId="0" xfId="0" applyFont="1" applyBorder="1" applyAlignment="1">
      <alignment vertical="center" wrapText="1"/>
    </xf>
    <xf fontId="56" fillId="0" borderId="11" numFmtId="164" xfId="0" applyNumberFormat="1" applyFont="1" applyBorder="1" applyAlignment="1">
      <alignment horizontal="center" vertical="center" wrapText="1"/>
    </xf>
    <xf fontId="56" fillId="0" borderId="11" numFmtId="1" xfId="0" applyNumberFormat="1" applyFont="1" applyBorder="1" applyAlignment="1">
      <alignment horizontal="center" vertical="center" wrapText="1"/>
    </xf>
    <xf fontId="56" fillId="0" borderId="11" numFmtId="2" xfId="0" applyNumberFormat="1" applyFont="1" applyBorder="1" applyAlignment="1">
      <alignment horizontal="center" vertical="center" wrapText="1"/>
    </xf>
    <xf fontId="52" fillId="0" borderId="0" numFmtId="0" xfId="0" applyFont="1" applyAlignment="1">
      <alignment horizontal="center" vertical="center" wrapText="1"/>
    </xf>
    <xf fontId="44" fillId="43" borderId="12" numFmtId="49" xfId="0" applyNumberFormat="1" applyFont="1" applyFill="1" applyBorder="1" applyAlignment="1">
      <alignment horizontal="center" vertical="center" wrapText="1"/>
    </xf>
    <xf fontId="33" fillId="43" borderId="12" numFmtId="164" xfId="0" applyNumberFormat="1" applyFont="1" applyFill="1" applyBorder="1" applyAlignment="1">
      <alignment horizontal="center" vertical="center" wrapText="1"/>
    </xf>
    <xf fontId="33" fillId="43" borderId="12" numFmtId="1" xfId="0" applyNumberFormat="1" applyFont="1" applyFill="1" applyBorder="1" applyAlignment="1">
      <alignment horizontal="center" vertical="center" wrapText="1"/>
    </xf>
    <xf fontId="33" fillId="43" borderId="12" numFmtId="2" xfId="0" applyNumberFormat="1" applyFont="1" applyFill="1" applyBorder="1" applyAlignment="1">
      <alignment horizontal="center" vertical="center" wrapText="1"/>
    </xf>
    <xf fontId="44" fillId="43" borderId="0" numFmtId="49" xfId="0" applyNumberFormat="1" applyFont="1" applyFill="1" applyAlignment="1">
      <alignment horizontal="center" vertical="center" wrapText="1"/>
    </xf>
    <xf fontId="33" fillId="43" borderId="0" numFmtId="164" xfId="0" applyNumberFormat="1" applyFont="1" applyFill="1" applyAlignment="1">
      <alignment horizontal="center" vertical="center" wrapText="1"/>
    </xf>
    <xf fontId="34" fillId="0" borderId="0" numFmtId="49" xfId="0" applyNumberFormat="1" applyFont="1" applyAlignment="1">
      <alignment horizontal="center" vertical="center" wrapText="1"/>
    </xf>
    <xf fontId="33" fillId="0" borderId="0" numFmtId="164" xfId="0" applyNumberFormat="1" applyFont="1" applyAlignment="1">
      <alignment horizontal="center" vertical="center" wrapText="1"/>
    </xf>
    <xf fontId="0" fillId="0" borderId="0" numFmtId="164" xfId="0" applyNumberFormat="1"/>
    <xf fontId="0" fillId="44" borderId="0" numFmtId="0" xfId="0" applyFill="1"/>
  </cellXfs>
  <cellStyles count="9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Accent 1 1" xfId="19"/>
    <cellStyle name="Accent 1 2" xfId="20"/>
    <cellStyle name="Accent 2 1" xfId="21"/>
    <cellStyle name="Accent 2 1 2" xfId="22"/>
    <cellStyle name="Accent 2 1 3" xfId="23"/>
    <cellStyle name="Accent 2 2" xfId="24"/>
    <cellStyle name="Accent 2 2 2" xfId="25"/>
    <cellStyle name="Accent 2 2 3" xfId="26"/>
    <cellStyle name="Accent 3 1" xfId="27"/>
    <cellStyle name="Accent 3 2" xfId="28"/>
    <cellStyle name="Accent 4" xfId="29"/>
    <cellStyle name="Accent 5" xfId="30"/>
    <cellStyle name="Bad 1" xfId="31"/>
    <cellStyle name="Bad 2" xfId="32"/>
    <cellStyle name="Error 1" xfId="33"/>
    <cellStyle name="Error 1 2" xfId="34"/>
    <cellStyle name="Error 1 3" xfId="35"/>
    <cellStyle name="Error 2" xfId="36"/>
    <cellStyle name="Error 2 2" xfId="37"/>
    <cellStyle name="Error 2 3" xfId="38"/>
    <cellStyle name="Footnote 1" xfId="39"/>
    <cellStyle name="Footnote 2" xfId="40"/>
    <cellStyle name="Good 1" xfId="41"/>
    <cellStyle name="Good 2" xfId="42"/>
    <cellStyle name="Heading 1 1" xfId="43"/>
    <cellStyle name="Heading 1 2" xfId="44"/>
    <cellStyle name="Heading 2 1" xfId="45"/>
    <cellStyle name="Heading 2 2" xfId="46"/>
    <cellStyle name="Heading 3" xfId="47"/>
    <cellStyle name="Heading 4" xfId="48"/>
    <cellStyle name="Hyperlink 1" xfId="49"/>
    <cellStyle name="Hyperlink 2" xfId="50"/>
    <cellStyle name="Neutral 1" xfId="51"/>
    <cellStyle name="Neutral 2" xfId="52"/>
    <cellStyle name="Note 1" xfId="53"/>
    <cellStyle name="Note 2" xfId="54"/>
    <cellStyle name="Status 1" xfId="55"/>
    <cellStyle name="Status 2" xfId="56"/>
    <cellStyle name="Text 1" xfId="57"/>
    <cellStyle name="Text 2" xfId="58"/>
    <cellStyle name="Warning 1" xfId="59"/>
    <cellStyle name="Warning 2" xfId="60"/>
    <cellStyle name="Акцент1" xfId="61" builtinId="29"/>
    <cellStyle name="Акцент2" xfId="62" builtinId="33"/>
    <cellStyle name="Акцент3" xfId="63" builtinId="37"/>
    <cellStyle name="Акцент4" xfId="64" builtinId="41"/>
    <cellStyle name="Акцент5" xfId="65" builtinId="45"/>
    <cellStyle name="Акцент6" xfId="66" builtinId="49"/>
    <cellStyle name="Ввод " xfId="67" builtinId="20"/>
    <cellStyle name="Вывод" xfId="68" builtinId="21"/>
    <cellStyle name="Вычисление" xfId="69" builtinId="22"/>
    <cellStyle name="Гиперссылка" xfId="70" builtinId="8"/>
    <cellStyle name="Денежный" xfId="71" builtinId="4"/>
    <cellStyle name="Денежный [0]" xfId="72" builtinId="7"/>
    <cellStyle name="Заголовок 1" xfId="73" builtinId="16"/>
    <cellStyle name="Заголовок 2" xfId="74" builtinId="17"/>
    <cellStyle name="Заголовок 3" xfId="75" builtinId="18"/>
    <cellStyle name="Заголовок 4" xfId="76" builtinId="19"/>
    <cellStyle name="Итог" xfId="77" builtinId="25"/>
    <cellStyle name="Контрольная ячейка" xfId="78" builtinId="23"/>
    <cellStyle name="Название" xfId="79" builtinId="15"/>
    <cellStyle name="Нейтральный" xfId="80" builtinId="28"/>
    <cellStyle name="Обычный" xfId="0" builtinId="0"/>
    <cellStyle name="Открывавшаяся гиперссылка" xfId="81" builtinId="9"/>
    <cellStyle name="Плохой" xfId="82" builtinId="27"/>
    <cellStyle name="Пояснение" xfId="83" builtinId="53"/>
    <cellStyle name="Примечание" xfId="84" builtinId="10"/>
    <cellStyle name="Процентный" xfId="85" builtinId="5"/>
    <cellStyle name="Связанная ячейка" xfId="86" builtinId="24"/>
    <cellStyle name="Текст предупреждения" xfId="87" builtinId="11"/>
    <cellStyle name="Финансовый" xfId="88" builtinId="3"/>
    <cellStyle name="Финансовый [0]" xfId="89" builtinId="6"/>
    <cellStyle name="Хороший" xfId="9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A418" zoomScale="100" workbookViewId="0">
      <selection activeCell="B427" activeCellId="0" sqref="B427"/>
    </sheetView>
  </sheetViews>
  <sheetFormatPr baseColWidth="8" defaultColWidth="8" defaultRowHeight="12.75" customHeight="1"/>
  <cols>
    <col customWidth="1" min="1" max="1" style="1" width="8.7109400000000008"/>
    <col customWidth="1" min="2" max="2" style="1" width="64"/>
    <col customWidth="1" min="3" max="3" style="2" width="9.2851599999999994"/>
    <col customWidth="1" min="4" max="4" style="3" width="6.7109399999999999"/>
    <col customWidth="1" min="5" max="5" style="3" width="7.2851600000000003"/>
    <col customWidth="1" min="6" max="6" style="3" width="8.4257799999999996"/>
    <col customWidth="1" min="7" max="7" style="4" width="8"/>
    <col customWidth="1" min="8" max="8" style="4" width="6.4257799999999996"/>
    <col customWidth="1" min="9" max="9" style="4" width="5.2851600000000003"/>
    <col customWidth="1" min="10" max="10" style="4" width="6.8554700000000004"/>
    <col customWidth="1" min="11" max="11" style="5" width="6.2851600000000003"/>
    <col customWidth="1" min="12" max="12" style="5" width="6.1406200000000002"/>
    <col customWidth="1" min="13" max="13" style="5" width="7"/>
    <col customWidth="1" min="14" max="14" style="5" width="7.1406200000000002"/>
    <col customWidth="1" min="15" max="224" style="1" width="8"/>
    <col customWidth="1" min="225" max="257" width="8"/>
  </cols>
  <sheetData>
    <row r="1" ht="12.75" customHeight="1">
      <c r="A1" s="6" t="s">
        <v>0</v>
      </c>
      <c r="B1" s="7" t="s">
        <v>1</v>
      </c>
      <c r="C1" s="8" t="s">
        <v>2</v>
      </c>
      <c r="D1" s="9" t="s">
        <v>3</v>
      </c>
      <c r="E1" s="9"/>
      <c r="F1" s="9"/>
      <c r="G1" s="10" t="s">
        <v>4</v>
      </c>
      <c r="H1" s="11" t="s">
        <v>5</v>
      </c>
      <c r="I1" s="11"/>
      <c r="J1" s="11"/>
      <c r="K1" s="11"/>
      <c r="L1" s="12" t="s">
        <v>6</v>
      </c>
      <c r="M1" s="12"/>
      <c r="N1" s="12"/>
      <c r="O1" s="13"/>
    </row>
    <row r="2" ht="34.149999999999999" customHeight="1">
      <c r="A2" s="6"/>
      <c r="B2" s="7"/>
      <c r="C2" s="8"/>
      <c r="D2" s="9" t="s">
        <v>7</v>
      </c>
      <c r="E2" s="9" t="s">
        <v>8</v>
      </c>
      <c r="F2" s="14" t="s">
        <v>9</v>
      </c>
      <c r="G2" s="10"/>
      <c r="H2" s="11" t="s">
        <v>10</v>
      </c>
      <c r="I2" s="11" t="s">
        <v>11</v>
      </c>
      <c r="J2" s="11" t="s">
        <v>12</v>
      </c>
      <c r="K2" s="12" t="s">
        <v>13</v>
      </c>
      <c r="L2" s="15" t="s">
        <v>14</v>
      </c>
      <c r="M2" s="12" t="s">
        <v>15</v>
      </c>
      <c r="N2" s="12" t="s">
        <v>16</v>
      </c>
      <c r="O2" s="13"/>
    </row>
    <row r="3" ht="12" customHeight="1">
      <c r="A3" s="16"/>
      <c r="B3" s="17" t="s">
        <v>17</v>
      </c>
      <c r="C3" s="8"/>
      <c r="D3" s="18"/>
      <c r="E3" s="18"/>
      <c r="F3" s="18"/>
      <c r="G3" s="19"/>
      <c r="H3" s="19"/>
      <c r="I3" s="19"/>
      <c r="J3" s="19"/>
      <c r="K3" s="20"/>
      <c r="L3" s="20"/>
      <c r="M3" s="20"/>
      <c r="N3" s="20"/>
      <c r="O3" s="13"/>
    </row>
    <row r="4" ht="12" customHeight="1">
      <c r="A4" s="21"/>
      <c r="B4" s="22" t="s">
        <v>18</v>
      </c>
      <c r="C4" s="8"/>
      <c r="D4" s="18"/>
      <c r="E4" s="18"/>
      <c r="F4" s="18"/>
      <c r="G4" s="19"/>
      <c r="H4" s="19"/>
      <c r="I4" s="19"/>
      <c r="J4" s="19"/>
      <c r="K4" s="20"/>
      <c r="L4" s="20"/>
      <c r="M4" s="20"/>
      <c r="N4" s="20"/>
      <c r="O4" s="13"/>
    </row>
    <row r="5" ht="12" customHeight="1">
      <c r="A5" s="8"/>
      <c r="B5" s="23" t="s">
        <v>19</v>
      </c>
      <c r="C5" s="24"/>
      <c r="D5" s="18"/>
      <c r="E5" s="18"/>
      <c r="F5" s="18"/>
      <c r="G5" s="19"/>
      <c r="H5" s="19"/>
      <c r="I5" s="19"/>
      <c r="J5" s="19"/>
      <c r="K5" s="20"/>
      <c r="L5" s="20"/>
      <c r="M5" s="20"/>
      <c r="N5" s="20"/>
      <c r="O5" s="13"/>
    </row>
    <row r="6" ht="12" customHeight="1">
      <c r="A6" s="25"/>
      <c r="B6" s="26" t="s">
        <v>20</v>
      </c>
      <c r="C6" s="27">
        <v>17.5</v>
      </c>
      <c r="D6" s="28">
        <v>1.6000000000000001</v>
      </c>
      <c r="E6" s="28">
        <v>3.1000000000000001</v>
      </c>
      <c r="F6" s="28">
        <v>1.1000000000000001</v>
      </c>
      <c r="G6" s="29">
        <v>38</v>
      </c>
      <c r="H6" s="29">
        <v>0</v>
      </c>
      <c r="I6" s="29">
        <v>0</v>
      </c>
      <c r="J6" s="29">
        <v>0</v>
      </c>
      <c r="K6" s="30">
        <v>0</v>
      </c>
      <c r="L6" s="30">
        <v>0</v>
      </c>
      <c r="M6" s="30">
        <v>0</v>
      </c>
      <c r="N6" s="30">
        <v>0</v>
      </c>
      <c r="O6" s="13"/>
    </row>
    <row r="7" ht="12" customHeight="1">
      <c r="A7" s="25">
        <v>210</v>
      </c>
      <c r="B7" s="26" t="s">
        <v>21</v>
      </c>
      <c r="C7" s="27">
        <v>150</v>
      </c>
      <c r="D7" s="18">
        <v>13.9</v>
      </c>
      <c r="E7" s="18">
        <v>14.4</v>
      </c>
      <c r="F7" s="18">
        <v>3.3999999999999999</v>
      </c>
      <c r="G7" s="19">
        <v>199</v>
      </c>
      <c r="H7" s="19">
        <v>124</v>
      </c>
      <c r="I7" s="19">
        <v>20</v>
      </c>
      <c r="J7" s="19">
        <v>245</v>
      </c>
      <c r="K7" s="20">
        <v>2.5899999999999999</v>
      </c>
      <c r="L7" s="20">
        <v>0.059999999999999998</v>
      </c>
      <c r="M7" s="20">
        <v>0.72999999999999998</v>
      </c>
      <c r="N7" s="20">
        <v>0.11</v>
      </c>
      <c r="O7" s="13"/>
    </row>
    <row r="8" ht="12" customHeight="1">
      <c r="A8" s="25">
        <v>306</v>
      </c>
      <c r="B8" s="31" t="s">
        <v>22</v>
      </c>
      <c r="C8" s="27">
        <v>50</v>
      </c>
      <c r="D8" s="18">
        <v>1.6000000000000001</v>
      </c>
      <c r="E8" s="18">
        <v>0.10000000000000001</v>
      </c>
      <c r="F8" s="18">
        <v>3.2000000000000002</v>
      </c>
      <c r="G8" s="19">
        <v>20</v>
      </c>
      <c r="H8" s="19">
        <v>10</v>
      </c>
      <c r="I8" s="19">
        <v>10</v>
      </c>
      <c r="J8" s="19">
        <v>32</v>
      </c>
      <c r="K8" s="20">
        <v>0.35999999999999999</v>
      </c>
      <c r="L8" s="20">
        <v>0</v>
      </c>
      <c r="M8" s="20">
        <v>5</v>
      </c>
      <c r="N8" s="20">
        <v>0</v>
      </c>
      <c r="O8" s="13"/>
    </row>
    <row r="9" ht="12" customHeight="1">
      <c r="A9" s="25">
        <v>338</v>
      </c>
      <c r="B9" s="26" t="s">
        <v>23</v>
      </c>
      <c r="C9" s="27">
        <v>110</v>
      </c>
      <c r="D9" s="28">
        <v>0.40000000000000002</v>
      </c>
      <c r="E9" s="18">
        <v>0.40000000000000002</v>
      </c>
      <c r="F9" s="18">
        <v>10.800000000000001</v>
      </c>
      <c r="G9" s="19">
        <v>49</v>
      </c>
      <c r="H9" s="19">
        <v>18</v>
      </c>
      <c r="I9" s="19">
        <v>10</v>
      </c>
      <c r="J9" s="19">
        <v>12</v>
      </c>
      <c r="K9" s="20">
        <v>2.3999999999999999</v>
      </c>
      <c r="L9" s="20">
        <v>0</v>
      </c>
      <c r="M9" s="20">
        <v>11</v>
      </c>
      <c r="N9" s="20">
        <v>0</v>
      </c>
      <c r="O9" s="13"/>
    </row>
    <row r="10" ht="12" customHeight="1">
      <c r="A10" s="25">
        <v>376</v>
      </c>
      <c r="B10" s="26" t="s">
        <v>24</v>
      </c>
      <c r="C10" s="27">
        <v>200</v>
      </c>
      <c r="D10" s="18">
        <v>0.20000000000000001</v>
      </c>
      <c r="E10" s="18">
        <v>0.10000000000000001</v>
      </c>
      <c r="F10" s="18">
        <v>5</v>
      </c>
      <c r="G10" s="19">
        <v>21</v>
      </c>
      <c r="H10" s="19">
        <v>5</v>
      </c>
      <c r="I10" s="19">
        <v>4</v>
      </c>
      <c r="J10" s="19">
        <v>8</v>
      </c>
      <c r="K10" s="20">
        <v>0.90000000000000002</v>
      </c>
      <c r="L10" s="20">
        <v>0</v>
      </c>
      <c r="M10" s="20">
        <v>0.10000000000000001</v>
      </c>
      <c r="N10" s="20">
        <v>0</v>
      </c>
      <c r="O10" s="13"/>
    </row>
    <row r="11" ht="12" customHeight="1">
      <c r="A11" s="8"/>
      <c r="B11" s="32" t="s">
        <v>25</v>
      </c>
      <c r="C11" s="33">
        <v>49</v>
      </c>
      <c r="D11" s="18">
        <v>4</v>
      </c>
      <c r="E11" s="18">
        <v>1</v>
      </c>
      <c r="F11" s="18">
        <v>28.600000000000001</v>
      </c>
      <c r="G11" s="19">
        <v>143</v>
      </c>
      <c r="H11" s="19">
        <v>20</v>
      </c>
      <c r="I11" s="19">
        <v>0</v>
      </c>
      <c r="J11" s="19">
        <v>0</v>
      </c>
      <c r="K11" s="20">
        <v>1</v>
      </c>
      <c r="L11" s="20">
        <v>0.20000000000000001</v>
      </c>
      <c r="M11" s="20">
        <v>0</v>
      </c>
      <c r="N11" s="20">
        <v>0</v>
      </c>
      <c r="O11" s="13"/>
      <c r="HQ11" s="34"/>
      <c r="HR11" s="34"/>
    </row>
    <row r="12" ht="12" customHeight="1">
      <c r="A12" s="25"/>
      <c r="B12" s="35" t="s">
        <v>26</v>
      </c>
      <c r="C12" s="36"/>
      <c r="D12" s="37">
        <f>SUM(D6:D11)</f>
        <v>21.699999999999999</v>
      </c>
      <c r="E12" s="37">
        <f t="shared" ref="E12:N12" si="0">SUM(E6:E11)</f>
        <v>19.100000000000001</v>
      </c>
      <c r="F12" s="37">
        <f t="shared" si="0"/>
        <v>52.100000000000001</v>
      </c>
      <c r="G12" s="38">
        <f t="shared" si="0"/>
        <v>470</v>
      </c>
      <c r="H12" s="38">
        <f t="shared" si="0"/>
        <v>177</v>
      </c>
      <c r="I12" s="38">
        <f t="shared" si="0"/>
        <v>44</v>
      </c>
      <c r="J12" s="38">
        <f t="shared" si="0"/>
        <v>297</v>
      </c>
      <c r="K12" s="39">
        <f t="shared" si="0"/>
        <v>7.25</v>
      </c>
      <c r="L12" s="39">
        <f t="shared" si="0"/>
        <v>0.26000000000000001</v>
      </c>
      <c r="M12" s="39">
        <f t="shared" si="0"/>
        <v>16.830000000000002</v>
      </c>
      <c r="N12" s="39">
        <f t="shared" si="0"/>
        <v>0.11</v>
      </c>
      <c r="O12" s="13"/>
    </row>
    <row r="13" ht="12" customHeight="1">
      <c r="A13" s="25"/>
      <c r="B13" s="40" t="s">
        <v>27</v>
      </c>
      <c r="C13" s="41"/>
      <c r="D13" s="18"/>
      <c r="E13" s="18"/>
      <c r="F13" s="18"/>
      <c r="G13" s="19"/>
      <c r="H13" s="19"/>
      <c r="I13" s="19"/>
      <c r="J13" s="19"/>
      <c r="K13" s="20"/>
      <c r="L13" s="20"/>
      <c r="M13" s="20"/>
      <c r="N13" s="20"/>
      <c r="O13" s="13"/>
    </row>
    <row r="14" ht="12" customHeight="1">
      <c r="A14" s="25">
        <v>102</v>
      </c>
      <c r="B14" s="42" t="s">
        <v>28</v>
      </c>
      <c r="C14" s="27">
        <v>200</v>
      </c>
      <c r="D14" s="28">
        <v>4.7000000000000002</v>
      </c>
      <c r="E14" s="28">
        <v>4.4000000000000004</v>
      </c>
      <c r="F14" s="28">
        <v>15.699999999999999</v>
      </c>
      <c r="G14" s="29">
        <v>122</v>
      </c>
      <c r="H14" s="29">
        <v>23</v>
      </c>
      <c r="I14" s="29">
        <v>26</v>
      </c>
      <c r="J14" s="29">
        <v>70</v>
      </c>
      <c r="K14" s="30">
        <v>1.6000000000000001</v>
      </c>
      <c r="L14" s="30">
        <v>0.29999999999999999</v>
      </c>
      <c r="M14" s="30">
        <v>4.7999999999999998</v>
      </c>
      <c r="N14" s="30">
        <v>0</v>
      </c>
      <c r="O14" s="13"/>
    </row>
    <row r="15" s="1" customFormat="1" ht="12" customHeight="1">
      <c r="A15" s="25">
        <v>265</v>
      </c>
      <c r="B15" s="31" t="s">
        <v>29</v>
      </c>
      <c r="C15" s="27">
        <v>150</v>
      </c>
      <c r="D15" s="28">
        <v>8.5999999999999996</v>
      </c>
      <c r="E15" s="28">
        <v>8.5999999999999996</v>
      </c>
      <c r="F15" s="28">
        <v>25.719999999999999</v>
      </c>
      <c r="G15" s="29">
        <v>214</v>
      </c>
      <c r="H15" s="29">
        <v>11</v>
      </c>
      <c r="I15" s="29">
        <v>31</v>
      </c>
      <c r="J15" s="29">
        <v>73</v>
      </c>
      <c r="K15" s="30">
        <v>1.2</v>
      </c>
      <c r="L15" s="30">
        <v>0.69999999999999996</v>
      </c>
      <c r="M15" s="30">
        <v>0.10000000000000001</v>
      </c>
      <c r="N15" s="30">
        <v>0</v>
      </c>
      <c r="O15" s="13"/>
      <c r="HQ15" s="34"/>
    </row>
    <row r="16" s="1" customFormat="1" ht="12" customHeight="1">
      <c r="A16" s="25">
        <v>71</v>
      </c>
      <c r="B16" s="31" t="s">
        <v>30</v>
      </c>
      <c r="C16" s="27">
        <v>60</v>
      </c>
      <c r="D16" s="28">
        <v>0.5</v>
      </c>
      <c r="E16" s="28">
        <v>0</v>
      </c>
      <c r="F16" s="28">
        <v>1.5</v>
      </c>
      <c r="G16" s="29">
        <v>8</v>
      </c>
      <c r="H16" s="29">
        <v>14</v>
      </c>
      <c r="I16" s="29">
        <v>8</v>
      </c>
      <c r="J16" s="29">
        <v>25</v>
      </c>
      <c r="K16" s="30">
        <v>0.40000000000000002</v>
      </c>
      <c r="L16" s="30">
        <v>0</v>
      </c>
      <c r="M16" s="30">
        <v>6</v>
      </c>
      <c r="N16" s="30">
        <v>0</v>
      </c>
      <c r="O16" s="13"/>
      <c r="HQ16" s="34"/>
    </row>
    <row r="17" s="1" customFormat="1" ht="12" customHeight="1">
      <c r="A17" s="25"/>
      <c r="B17" s="31" t="s">
        <v>31</v>
      </c>
      <c r="C17" s="27">
        <v>28</v>
      </c>
      <c r="D17" s="28">
        <v>1.7</v>
      </c>
      <c r="E17" s="28">
        <v>6.2000000000000002</v>
      </c>
      <c r="F17" s="28">
        <v>15.699999999999999</v>
      </c>
      <c r="G17" s="29">
        <v>124</v>
      </c>
      <c r="H17" s="29">
        <v>0</v>
      </c>
      <c r="I17" s="29">
        <v>0</v>
      </c>
      <c r="J17" s="29">
        <v>0</v>
      </c>
      <c r="K17" s="30">
        <v>0</v>
      </c>
      <c r="L17" s="30">
        <v>0</v>
      </c>
      <c r="M17" s="30">
        <v>0</v>
      </c>
      <c r="N17" s="30">
        <v>0</v>
      </c>
      <c r="O17" s="13"/>
      <c r="HQ17" s="34"/>
    </row>
    <row r="18" s="43" customFormat="1" ht="12" customHeight="1">
      <c r="A18" s="8">
        <v>389</v>
      </c>
      <c r="B18" s="42" t="s">
        <v>32</v>
      </c>
      <c r="C18" s="33">
        <v>200</v>
      </c>
      <c r="D18" s="18">
        <v>0.20000000000000001</v>
      </c>
      <c r="E18" s="18">
        <v>0.10000000000000001</v>
      </c>
      <c r="F18" s="18">
        <v>10.1</v>
      </c>
      <c r="G18" s="19">
        <v>41</v>
      </c>
      <c r="H18" s="19">
        <v>5</v>
      </c>
      <c r="I18" s="19">
        <v>4</v>
      </c>
      <c r="J18" s="19">
        <v>8</v>
      </c>
      <c r="K18" s="20">
        <v>0.90000000000000002</v>
      </c>
      <c r="L18" s="20">
        <v>0</v>
      </c>
      <c r="M18" s="20">
        <v>0.10000000000000001</v>
      </c>
      <c r="N18" s="20">
        <v>0</v>
      </c>
      <c r="O18" s="44"/>
      <c r="HQ18" s="45"/>
    </row>
    <row r="19" ht="12" customHeight="1">
      <c r="A19" s="8"/>
      <c r="B19" s="32" t="s">
        <v>33</v>
      </c>
      <c r="C19" s="24" t="s">
        <v>34</v>
      </c>
      <c r="D19" s="18">
        <v>5.7999999999999998</v>
      </c>
      <c r="E19" s="18">
        <v>1.3</v>
      </c>
      <c r="F19" s="18">
        <v>39.400000000000006</v>
      </c>
      <c r="G19" s="19">
        <v>196</v>
      </c>
      <c r="H19" s="19">
        <v>38</v>
      </c>
      <c r="I19" s="19">
        <v>0</v>
      </c>
      <c r="J19" s="19">
        <v>0</v>
      </c>
      <c r="K19" s="20">
        <v>1.98</v>
      </c>
      <c r="L19" s="20">
        <v>0.25</v>
      </c>
      <c r="M19" s="20">
        <v>0</v>
      </c>
      <c r="N19" s="20">
        <v>0</v>
      </c>
      <c r="O19" s="13"/>
    </row>
    <row r="20" ht="12" customHeight="1">
      <c r="A20" s="8"/>
      <c r="B20" s="46" t="s">
        <v>26</v>
      </c>
      <c r="C20" s="47"/>
      <c r="D20" s="37">
        <f>SUM(D14:D19)</f>
        <v>21.5</v>
      </c>
      <c r="E20" s="37">
        <f t="shared" ref="E20:N20" si="1">SUM(E14:E19)</f>
        <v>20.600000000000001</v>
      </c>
      <c r="F20" s="37">
        <f t="shared" si="1"/>
        <v>108.12</v>
      </c>
      <c r="G20" s="38">
        <f t="shared" si="1"/>
        <v>705</v>
      </c>
      <c r="H20" s="38">
        <f t="shared" si="1"/>
        <v>91</v>
      </c>
      <c r="I20" s="38">
        <f t="shared" si="1"/>
        <v>69</v>
      </c>
      <c r="J20" s="38">
        <f t="shared" si="1"/>
        <v>176</v>
      </c>
      <c r="K20" s="39">
        <f t="shared" si="1"/>
        <v>6.0800000000000001</v>
      </c>
      <c r="L20" s="39">
        <f t="shared" si="1"/>
        <v>1.25</v>
      </c>
      <c r="M20" s="39">
        <f t="shared" si="1"/>
        <v>10.999999999999998</v>
      </c>
      <c r="N20" s="39">
        <f t="shared" si="1"/>
        <v>0</v>
      </c>
      <c r="O20" s="13"/>
    </row>
    <row r="21" ht="12" customHeight="1">
      <c r="A21" s="8"/>
      <c r="B21" s="23" t="s">
        <v>35</v>
      </c>
      <c r="C21" s="24"/>
      <c r="D21" s="18"/>
      <c r="E21" s="18"/>
      <c r="F21" s="18"/>
      <c r="G21" s="19"/>
      <c r="H21" s="19"/>
      <c r="I21" s="19"/>
      <c r="J21" s="19"/>
      <c r="K21" s="20"/>
      <c r="L21" s="20"/>
      <c r="M21" s="20"/>
      <c r="N21" s="20"/>
      <c r="O21" s="13"/>
    </row>
    <row r="22" ht="12" customHeight="1">
      <c r="A22" s="25" t="s">
        <v>36</v>
      </c>
      <c r="B22" s="48" t="s">
        <v>37</v>
      </c>
      <c r="C22" s="41" t="s">
        <v>38</v>
      </c>
      <c r="D22" s="28">
        <v>12</v>
      </c>
      <c r="E22" s="28">
        <v>9.3000000000000007</v>
      </c>
      <c r="F22" s="28">
        <v>27.899999999999999</v>
      </c>
      <c r="G22" s="29">
        <v>243</v>
      </c>
      <c r="H22" s="29">
        <v>91</v>
      </c>
      <c r="I22" s="29">
        <v>19</v>
      </c>
      <c r="J22" s="29">
        <v>128</v>
      </c>
      <c r="K22" s="30">
        <v>0.68000000000000005</v>
      </c>
      <c r="L22" s="30">
        <v>0.070000000000000007</v>
      </c>
      <c r="M22" s="30">
        <v>0.089999999999999997</v>
      </c>
      <c r="N22" s="30">
        <v>0.029999999999999999</v>
      </c>
      <c r="O22" s="13"/>
    </row>
    <row r="23" ht="12" customHeight="1">
      <c r="A23" s="25">
        <v>338</v>
      </c>
      <c r="B23" s="26" t="s">
        <v>23</v>
      </c>
      <c r="C23" s="41" t="s">
        <v>39</v>
      </c>
      <c r="D23" s="28">
        <v>0.40000000000000002</v>
      </c>
      <c r="E23" s="18">
        <v>0.40000000000000002</v>
      </c>
      <c r="F23" s="18">
        <v>10.800000000000001</v>
      </c>
      <c r="G23" s="19">
        <v>49</v>
      </c>
      <c r="H23" s="19">
        <v>18</v>
      </c>
      <c r="I23" s="19">
        <v>10</v>
      </c>
      <c r="J23" s="19">
        <v>12</v>
      </c>
      <c r="K23" s="20">
        <v>2.3999999999999999</v>
      </c>
      <c r="L23" s="20">
        <v>0</v>
      </c>
      <c r="M23" s="20">
        <v>11</v>
      </c>
      <c r="N23" s="20">
        <v>0</v>
      </c>
      <c r="O23" s="13"/>
    </row>
    <row r="24" ht="12" customHeight="1">
      <c r="A24" s="25">
        <v>377</v>
      </c>
      <c r="B24" s="26" t="s">
        <v>40</v>
      </c>
      <c r="C24" s="41" t="s">
        <v>41</v>
      </c>
      <c r="D24" s="18">
        <v>0.29999999999999999</v>
      </c>
      <c r="E24" s="18">
        <v>0.10000000000000001</v>
      </c>
      <c r="F24" s="18">
        <v>10.300000000000001</v>
      </c>
      <c r="G24" s="19">
        <v>43</v>
      </c>
      <c r="H24" s="19">
        <v>8</v>
      </c>
      <c r="I24" s="19">
        <v>5</v>
      </c>
      <c r="J24" s="19">
        <v>10</v>
      </c>
      <c r="K24" s="20">
        <v>0.90000000000000002</v>
      </c>
      <c r="L24" s="20">
        <v>0</v>
      </c>
      <c r="M24" s="20">
        <v>2.8999999999999999</v>
      </c>
      <c r="N24" s="20">
        <v>0</v>
      </c>
      <c r="O24" s="13"/>
    </row>
    <row r="25" ht="12" customHeight="1">
      <c r="A25" s="8"/>
      <c r="B25" s="46" t="s">
        <v>26</v>
      </c>
      <c r="C25" s="49"/>
      <c r="D25" s="37">
        <f>SUM(D22:D24)</f>
        <v>12.700000000000001</v>
      </c>
      <c r="E25" s="37">
        <f t="shared" ref="E25:N25" si="2">SUM(E22:E24)</f>
        <v>9.8000000000000007</v>
      </c>
      <c r="F25" s="37">
        <f t="shared" si="2"/>
        <v>49</v>
      </c>
      <c r="G25" s="38">
        <f t="shared" si="2"/>
        <v>335</v>
      </c>
      <c r="H25" s="38">
        <f t="shared" si="2"/>
        <v>117</v>
      </c>
      <c r="I25" s="38">
        <f t="shared" si="2"/>
        <v>34</v>
      </c>
      <c r="J25" s="38">
        <f t="shared" si="2"/>
        <v>150</v>
      </c>
      <c r="K25" s="39">
        <f t="shared" si="2"/>
        <v>3.98</v>
      </c>
      <c r="L25" s="39">
        <f t="shared" si="2"/>
        <v>0.070000000000000007</v>
      </c>
      <c r="M25" s="39">
        <f t="shared" si="2"/>
        <v>13.99</v>
      </c>
      <c r="N25" s="39">
        <f t="shared" si="2"/>
        <v>0.029999999999999999</v>
      </c>
      <c r="O25" s="13"/>
    </row>
    <row r="26" ht="12" customHeight="1">
      <c r="A26" s="8"/>
      <c r="B26" s="50" t="s">
        <v>42</v>
      </c>
      <c r="C26" s="51"/>
      <c r="D26" s="51">
        <f>D12+D20+D25</f>
        <v>55.900000000000006</v>
      </c>
      <c r="E26" s="51">
        <f t="shared" ref="E26:N26" si="3">E12+E20+E25</f>
        <v>49.5</v>
      </c>
      <c r="F26" s="51">
        <f t="shared" si="3"/>
        <v>209.22</v>
      </c>
      <c r="G26" s="52">
        <f t="shared" si="3"/>
        <v>1510</v>
      </c>
      <c r="H26" s="52">
        <f t="shared" si="3"/>
        <v>385</v>
      </c>
      <c r="I26" s="52">
        <f t="shared" si="3"/>
        <v>147</v>
      </c>
      <c r="J26" s="52">
        <f t="shared" si="3"/>
        <v>623</v>
      </c>
      <c r="K26" s="53">
        <f t="shared" si="3"/>
        <v>17.309999999999999</v>
      </c>
      <c r="L26" s="53">
        <f t="shared" si="3"/>
        <v>1.5800000000000001</v>
      </c>
      <c r="M26" s="53">
        <f t="shared" si="3"/>
        <v>41.82</v>
      </c>
      <c r="N26" s="53">
        <f t="shared" si="3"/>
        <v>0.14000000000000001</v>
      </c>
      <c r="O26" s="13"/>
    </row>
    <row r="27" ht="12" customHeight="1">
      <c r="A27" s="8"/>
      <c r="B27" s="22" t="s">
        <v>43</v>
      </c>
      <c r="C27" s="24"/>
      <c r="D27" s="18"/>
      <c r="E27" s="18"/>
      <c r="F27" s="18"/>
      <c r="G27" s="19"/>
      <c r="H27" s="19"/>
      <c r="I27" s="19"/>
      <c r="J27" s="19"/>
      <c r="K27" s="20"/>
      <c r="L27" s="20"/>
      <c r="M27" s="20"/>
      <c r="N27" s="20"/>
      <c r="O27" s="13"/>
    </row>
    <row r="28" ht="12" customHeight="1">
      <c r="A28" s="8"/>
      <c r="B28" s="23" t="s">
        <v>19</v>
      </c>
      <c r="C28" s="24"/>
      <c r="D28" s="18"/>
      <c r="E28" s="18"/>
      <c r="F28" s="18"/>
      <c r="G28" s="19"/>
      <c r="H28" s="19"/>
      <c r="I28" s="19"/>
      <c r="J28" s="19"/>
      <c r="K28" s="20"/>
      <c r="L28" s="20"/>
      <c r="M28" s="20"/>
      <c r="N28" s="20"/>
      <c r="O28" s="13"/>
    </row>
    <row r="29" ht="12" customHeight="1">
      <c r="A29" s="25" t="s">
        <v>44</v>
      </c>
      <c r="B29" s="26" t="s">
        <v>45</v>
      </c>
      <c r="C29" s="41" t="s">
        <v>46</v>
      </c>
      <c r="D29" s="28">
        <v>12.199999999999999</v>
      </c>
      <c r="E29" s="28">
        <v>27.199999999999999</v>
      </c>
      <c r="F29" s="28">
        <v>51.899999999999999</v>
      </c>
      <c r="G29" s="29">
        <v>502</v>
      </c>
      <c r="H29" s="29">
        <v>92</v>
      </c>
      <c r="I29" s="29">
        <v>10</v>
      </c>
      <c r="J29" s="29">
        <v>0</v>
      </c>
      <c r="K29" s="30">
        <v>0</v>
      </c>
      <c r="L29" s="30">
        <v>0</v>
      </c>
      <c r="M29" s="30">
        <v>0.29999999999999999</v>
      </c>
      <c r="N29" s="30">
        <v>0</v>
      </c>
      <c r="O29" s="13"/>
    </row>
    <row r="30" ht="12" customHeight="1">
      <c r="A30" s="25">
        <v>338</v>
      </c>
      <c r="B30" s="26" t="s">
        <v>23</v>
      </c>
      <c r="C30" s="41" t="s">
        <v>47</v>
      </c>
      <c r="D30" s="18">
        <v>0.69999999999999996</v>
      </c>
      <c r="E30" s="18">
        <v>0.5</v>
      </c>
      <c r="F30" s="18">
        <v>18.5</v>
      </c>
      <c r="G30" s="19">
        <v>85</v>
      </c>
      <c r="H30" s="19">
        <v>34</v>
      </c>
      <c r="I30" s="19">
        <v>22</v>
      </c>
      <c r="J30" s="19">
        <v>29</v>
      </c>
      <c r="K30" s="20">
        <v>4.0999999999999996</v>
      </c>
      <c r="L30" s="20">
        <v>0</v>
      </c>
      <c r="M30" s="20">
        <v>9</v>
      </c>
      <c r="N30" s="20">
        <v>0</v>
      </c>
      <c r="O30" s="13"/>
    </row>
    <row r="31" ht="12" customHeight="1">
      <c r="A31" s="25">
        <v>377</v>
      </c>
      <c r="B31" s="26" t="s">
        <v>40</v>
      </c>
      <c r="C31" s="41" t="s">
        <v>48</v>
      </c>
      <c r="D31" s="18">
        <v>0.29999999999999999</v>
      </c>
      <c r="E31" s="18">
        <v>0.10000000000000001</v>
      </c>
      <c r="F31" s="18">
        <v>10.300000000000001</v>
      </c>
      <c r="G31" s="19">
        <v>43</v>
      </c>
      <c r="H31" s="19">
        <v>9</v>
      </c>
      <c r="I31" s="19">
        <v>6</v>
      </c>
      <c r="J31" s="19">
        <v>10</v>
      </c>
      <c r="K31" s="20">
        <v>0.90000000000000002</v>
      </c>
      <c r="L31" s="20">
        <v>0</v>
      </c>
      <c r="M31" s="20">
        <v>4.0999999999999996</v>
      </c>
      <c r="N31" s="20">
        <v>0</v>
      </c>
      <c r="O31" s="13"/>
    </row>
    <row r="32" ht="12" customHeight="1">
      <c r="A32" s="25"/>
      <c r="B32" s="35" t="s">
        <v>26</v>
      </c>
      <c r="C32" s="49"/>
      <c r="D32" s="37">
        <f>SUM(D29:D31)</f>
        <v>13.199999999999999</v>
      </c>
      <c r="E32" s="37">
        <f t="shared" ref="E32:N32" si="4">SUM(E29:E31)</f>
        <v>27.800000000000001</v>
      </c>
      <c r="F32" s="37">
        <f t="shared" si="4"/>
        <v>80.700000000000003</v>
      </c>
      <c r="G32" s="38">
        <f t="shared" si="4"/>
        <v>630</v>
      </c>
      <c r="H32" s="38">
        <f t="shared" si="4"/>
        <v>135</v>
      </c>
      <c r="I32" s="38">
        <f t="shared" si="4"/>
        <v>38</v>
      </c>
      <c r="J32" s="38">
        <f t="shared" si="4"/>
        <v>39</v>
      </c>
      <c r="K32" s="39">
        <f t="shared" si="4"/>
        <v>5</v>
      </c>
      <c r="L32" s="39">
        <f t="shared" si="4"/>
        <v>0</v>
      </c>
      <c r="M32" s="39">
        <f t="shared" si="4"/>
        <v>13.4</v>
      </c>
      <c r="N32" s="39">
        <f t="shared" si="4"/>
        <v>0</v>
      </c>
      <c r="O32" s="13"/>
    </row>
    <row r="33" ht="12" customHeight="1">
      <c r="A33" s="8"/>
      <c r="B33" s="23" t="s">
        <v>27</v>
      </c>
      <c r="C33" s="24"/>
      <c r="D33" s="18"/>
      <c r="E33" s="18"/>
      <c r="F33" s="18"/>
      <c r="G33" s="19"/>
      <c r="H33" s="19"/>
      <c r="I33" s="19"/>
      <c r="J33" s="19"/>
      <c r="K33" s="20"/>
      <c r="L33" s="20"/>
      <c r="M33" s="20"/>
      <c r="N33" s="20"/>
    </row>
    <row r="34" ht="12" customHeight="1">
      <c r="A34" s="8">
        <v>157</v>
      </c>
      <c r="B34" s="42" t="s">
        <v>49</v>
      </c>
      <c r="C34" s="41" t="s">
        <v>50</v>
      </c>
      <c r="D34" s="18">
        <v>5.5</v>
      </c>
      <c r="E34" s="18">
        <v>5.0999999999999996</v>
      </c>
      <c r="F34" s="18">
        <v>5.5999999999999996</v>
      </c>
      <c r="G34" s="19">
        <v>91</v>
      </c>
      <c r="H34" s="19">
        <v>17</v>
      </c>
      <c r="I34" s="19">
        <v>26</v>
      </c>
      <c r="J34" s="19">
        <v>56</v>
      </c>
      <c r="K34" s="20">
        <v>0.90000000000000002</v>
      </c>
      <c r="L34" s="20">
        <v>0.13</v>
      </c>
      <c r="M34" s="20">
        <v>4.2000000000000002</v>
      </c>
      <c r="N34" s="20">
        <v>0.012999999999999999</v>
      </c>
    </row>
    <row r="35" s="43" customFormat="1" ht="12" customHeight="1">
      <c r="A35" s="8">
        <v>295</v>
      </c>
      <c r="B35" s="48" t="s">
        <v>51</v>
      </c>
      <c r="C35" s="24" t="s">
        <v>38</v>
      </c>
      <c r="D35" s="18">
        <v>20.199999999999999</v>
      </c>
      <c r="E35" s="18">
        <v>9</v>
      </c>
      <c r="F35" s="18">
        <v>16.800000000000001</v>
      </c>
      <c r="G35" s="19">
        <v>229</v>
      </c>
      <c r="H35" s="19">
        <v>42</v>
      </c>
      <c r="I35" s="19">
        <v>72</v>
      </c>
      <c r="J35" s="19">
        <v>151</v>
      </c>
      <c r="K35" s="20">
        <v>1.8</v>
      </c>
      <c r="L35" s="20">
        <v>0.20000000000000001</v>
      </c>
      <c r="M35" s="20">
        <v>1.3</v>
      </c>
      <c r="N35" s="20">
        <v>0.10000000000000001</v>
      </c>
      <c r="HQ35" s="45"/>
    </row>
    <row r="36" ht="12" customHeight="1">
      <c r="A36" s="8">
        <v>309</v>
      </c>
      <c r="B36" s="26" t="s">
        <v>52</v>
      </c>
      <c r="C36" s="54">
        <v>150</v>
      </c>
      <c r="D36" s="18">
        <v>5.4000000000000004</v>
      </c>
      <c r="E36" s="18">
        <v>4.9000000000000004</v>
      </c>
      <c r="F36" s="18">
        <v>27.899999999999999</v>
      </c>
      <c r="G36" s="19">
        <v>178</v>
      </c>
      <c r="H36" s="19">
        <v>6</v>
      </c>
      <c r="I36" s="19">
        <v>8</v>
      </c>
      <c r="J36" s="19">
        <v>35</v>
      </c>
      <c r="K36" s="20">
        <v>0.80000000000000004</v>
      </c>
      <c r="L36" s="20">
        <v>0.10000000000000001</v>
      </c>
      <c r="M36" s="20">
        <v>0</v>
      </c>
      <c r="N36" s="20">
        <v>0</v>
      </c>
    </row>
    <row r="37" ht="12" customHeight="1">
      <c r="A37" s="25">
        <v>71</v>
      </c>
      <c r="B37" s="31" t="s">
        <v>53</v>
      </c>
      <c r="C37" s="41" t="s">
        <v>54</v>
      </c>
      <c r="D37" s="18">
        <v>0.80000000000000004</v>
      </c>
      <c r="E37" s="18">
        <v>0.14000000000000001</v>
      </c>
      <c r="F37" s="18">
        <v>2.7000000000000002</v>
      </c>
      <c r="G37" s="19">
        <v>15</v>
      </c>
      <c r="H37" s="19">
        <v>10</v>
      </c>
      <c r="I37" s="19">
        <v>14</v>
      </c>
      <c r="J37" s="19">
        <v>18</v>
      </c>
      <c r="K37" s="20">
        <v>0.63</v>
      </c>
      <c r="L37" s="20">
        <v>0.040000000000000001</v>
      </c>
      <c r="M37" s="20">
        <v>17.5</v>
      </c>
      <c r="N37" s="20">
        <v>0</v>
      </c>
    </row>
    <row r="38" s="43" customFormat="1" ht="12" customHeight="1">
      <c r="A38" s="25" t="s">
        <v>55</v>
      </c>
      <c r="B38" s="55" t="s">
        <v>56</v>
      </c>
      <c r="C38" s="41" t="s">
        <v>57</v>
      </c>
      <c r="D38" s="18">
        <v>0.20000000000000001</v>
      </c>
      <c r="E38" s="18">
        <v>0.10000000000000001</v>
      </c>
      <c r="F38" s="18">
        <v>12</v>
      </c>
      <c r="G38" s="19">
        <v>49</v>
      </c>
      <c r="H38" s="19">
        <v>11</v>
      </c>
      <c r="I38" s="19">
        <v>8</v>
      </c>
      <c r="J38" s="19">
        <v>9</v>
      </c>
      <c r="K38" s="20">
        <v>0.20000000000000001</v>
      </c>
      <c r="L38" s="20">
        <v>0</v>
      </c>
      <c r="M38" s="20">
        <v>4.5</v>
      </c>
      <c r="N38" s="20">
        <v>0</v>
      </c>
      <c r="HQ38" s="45"/>
    </row>
    <row r="39" ht="12" customHeight="1">
      <c r="A39" s="8"/>
      <c r="B39" s="32" t="s">
        <v>33</v>
      </c>
      <c r="C39" s="24" t="s">
        <v>34</v>
      </c>
      <c r="D39" s="18">
        <v>5.7999999999999998</v>
      </c>
      <c r="E39" s="18">
        <v>1.3</v>
      </c>
      <c r="F39" s="18">
        <v>39.400000000000006</v>
      </c>
      <c r="G39" s="19">
        <v>193</v>
      </c>
      <c r="H39" s="19">
        <v>38</v>
      </c>
      <c r="I39" s="19">
        <v>0</v>
      </c>
      <c r="J39" s="19">
        <v>0</v>
      </c>
      <c r="K39" s="20">
        <v>1.98</v>
      </c>
      <c r="L39" s="20">
        <v>0.25</v>
      </c>
      <c r="M39" s="20">
        <v>0</v>
      </c>
      <c r="N39" s="20">
        <v>0</v>
      </c>
    </row>
    <row r="40" ht="12" customHeight="1">
      <c r="A40" s="8"/>
      <c r="B40" s="46" t="s">
        <v>26</v>
      </c>
      <c r="C40" s="49"/>
      <c r="D40" s="37">
        <f>SUM(D34:D39)</f>
        <v>37.899999999999999</v>
      </c>
      <c r="E40" s="37">
        <f t="shared" ref="E40:N40" si="5">SUM(E34:E39)</f>
        <v>20.540000000000003</v>
      </c>
      <c r="F40" s="37">
        <f t="shared" si="5"/>
        <v>104.40000000000001</v>
      </c>
      <c r="G40" s="38">
        <f t="shared" si="5"/>
        <v>755</v>
      </c>
      <c r="H40" s="38">
        <f t="shared" si="5"/>
        <v>124</v>
      </c>
      <c r="I40" s="38">
        <f t="shared" si="5"/>
        <v>128</v>
      </c>
      <c r="J40" s="38">
        <f t="shared" si="5"/>
        <v>269</v>
      </c>
      <c r="K40" s="39">
        <f t="shared" si="5"/>
        <v>6.3100000000000005</v>
      </c>
      <c r="L40" s="39">
        <f t="shared" si="5"/>
        <v>0.71999999999999997</v>
      </c>
      <c r="M40" s="39">
        <f t="shared" si="5"/>
        <v>27.5</v>
      </c>
      <c r="N40" s="39">
        <f t="shared" si="5"/>
        <v>0.113</v>
      </c>
    </row>
    <row r="41" ht="12" customHeight="1">
      <c r="A41" s="8"/>
      <c r="B41" s="23" t="s">
        <v>35</v>
      </c>
      <c r="C41" s="24"/>
      <c r="D41" s="18"/>
      <c r="E41" s="18"/>
      <c r="F41" s="18"/>
      <c r="G41" s="19"/>
      <c r="H41" s="19"/>
      <c r="I41" s="19"/>
      <c r="J41" s="19"/>
      <c r="K41" s="20"/>
      <c r="L41" s="20"/>
      <c r="M41" s="20"/>
      <c r="N41" s="20"/>
    </row>
    <row r="42" ht="12" customHeight="1">
      <c r="A42" s="25" t="s">
        <v>36</v>
      </c>
      <c r="B42" s="48" t="s">
        <v>58</v>
      </c>
      <c r="C42" s="41" t="s">
        <v>38</v>
      </c>
      <c r="D42" s="28">
        <v>11.699999999999999</v>
      </c>
      <c r="E42" s="28">
        <v>7.5</v>
      </c>
      <c r="F42" s="28">
        <v>24.800000000000001</v>
      </c>
      <c r="G42" s="29">
        <v>213</v>
      </c>
      <c r="H42" s="29">
        <v>37</v>
      </c>
      <c r="I42" s="29">
        <v>33</v>
      </c>
      <c r="J42" s="29">
        <v>76</v>
      </c>
      <c r="K42" s="30">
        <v>0.95999999999999996</v>
      </c>
      <c r="L42" s="30">
        <v>0.080000000000000002</v>
      </c>
      <c r="M42" s="30">
        <v>1.2</v>
      </c>
      <c r="N42" s="30">
        <v>0.029999999999999999</v>
      </c>
    </row>
    <row r="43" ht="12" customHeight="1">
      <c r="A43" s="25">
        <v>338</v>
      </c>
      <c r="B43" s="26" t="s">
        <v>23</v>
      </c>
      <c r="C43" s="41" t="s">
        <v>39</v>
      </c>
      <c r="D43" s="28">
        <v>0.40000000000000002</v>
      </c>
      <c r="E43" s="18">
        <v>0.40000000000000002</v>
      </c>
      <c r="F43" s="18">
        <v>10.800000000000001</v>
      </c>
      <c r="G43" s="19">
        <v>49</v>
      </c>
      <c r="H43" s="19">
        <v>18</v>
      </c>
      <c r="I43" s="19">
        <v>10</v>
      </c>
      <c r="J43" s="19">
        <v>12</v>
      </c>
      <c r="K43" s="20">
        <v>2.3999999999999999</v>
      </c>
      <c r="L43" s="20">
        <v>0</v>
      </c>
      <c r="M43" s="20">
        <v>11</v>
      </c>
      <c r="N43" s="20">
        <v>0</v>
      </c>
    </row>
    <row r="44" ht="12" customHeight="1">
      <c r="A44" s="25">
        <v>376</v>
      </c>
      <c r="B44" s="26" t="s">
        <v>24</v>
      </c>
      <c r="C44" s="41" t="s">
        <v>57</v>
      </c>
      <c r="D44" s="18">
        <v>0.20000000000000001</v>
      </c>
      <c r="E44" s="18">
        <v>0.10000000000000001</v>
      </c>
      <c r="F44" s="18">
        <v>5</v>
      </c>
      <c r="G44" s="19">
        <v>21</v>
      </c>
      <c r="H44" s="19">
        <v>5</v>
      </c>
      <c r="I44" s="19">
        <v>4</v>
      </c>
      <c r="J44" s="19">
        <v>8</v>
      </c>
      <c r="K44" s="20">
        <v>0.90000000000000002</v>
      </c>
      <c r="L44" s="20">
        <v>0</v>
      </c>
      <c r="M44" s="20">
        <v>0.10000000000000001</v>
      </c>
      <c r="N44" s="20">
        <v>0</v>
      </c>
    </row>
    <row r="45" ht="12" customHeight="1">
      <c r="A45" s="8"/>
      <c r="B45" s="46" t="s">
        <v>26</v>
      </c>
      <c r="C45" s="49"/>
      <c r="D45" s="37">
        <f>SUM(D42:D44)</f>
        <v>12.299999999999999</v>
      </c>
      <c r="E45" s="37">
        <f t="shared" ref="E45:N45" si="6">SUM(E42:E44)</f>
        <v>8</v>
      </c>
      <c r="F45" s="37">
        <f t="shared" si="6"/>
        <v>40.600000000000001</v>
      </c>
      <c r="G45" s="38">
        <f t="shared" si="6"/>
        <v>283</v>
      </c>
      <c r="H45" s="38">
        <f t="shared" si="6"/>
        <v>60</v>
      </c>
      <c r="I45" s="38">
        <f t="shared" si="6"/>
        <v>47</v>
      </c>
      <c r="J45" s="38">
        <f t="shared" si="6"/>
        <v>96</v>
      </c>
      <c r="K45" s="39">
        <f t="shared" si="6"/>
        <v>4.2599999999999998</v>
      </c>
      <c r="L45" s="39">
        <f t="shared" si="6"/>
        <v>0.080000000000000002</v>
      </c>
      <c r="M45" s="39">
        <f t="shared" si="6"/>
        <v>12.299999999999999</v>
      </c>
      <c r="N45" s="39">
        <f t="shared" si="6"/>
        <v>0.029999999999999999</v>
      </c>
    </row>
    <row r="46" ht="12" customHeight="1">
      <c r="A46" s="8"/>
      <c r="B46" s="56" t="s">
        <v>42</v>
      </c>
      <c r="C46" s="51"/>
      <c r="D46" s="51">
        <f>D32+D40+D45</f>
        <v>63.399999999999991</v>
      </c>
      <c r="E46" s="51">
        <f t="shared" ref="E46:N46" si="7">E32+E40+E45</f>
        <v>56.340000000000003</v>
      </c>
      <c r="F46" s="51">
        <f t="shared" si="7"/>
        <v>225.70000000000002</v>
      </c>
      <c r="G46" s="52">
        <f t="shared" si="7"/>
        <v>1668</v>
      </c>
      <c r="H46" s="52">
        <f t="shared" si="7"/>
        <v>319</v>
      </c>
      <c r="I46" s="52">
        <f t="shared" si="7"/>
        <v>213</v>
      </c>
      <c r="J46" s="52">
        <f t="shared" si="7"/>
        <v>404</v>
      </c>
      <c r="K46" s="53">
        <f t="shared" si="7"/>
        <v>15.57</v>
      </c>
      <c r="L46" s="53">
        <f t="shared" si="7"/>
        <v>0.79999999999999993</v>
      </c>
      <c r="M46" s="53">
        <f t="shared" si="7"/>
        <v>53.199999999999996</v>
      </c>
      <c r="N46" s="53">
        <f t="shared" si="7"/>
        <v>0.14300000000000002</v>
      </c>
    </row>
    <row r="47" ht="12" customHeight="1">
      <c r="A47" s="8"/>
      <c r="B47" s="22" t="s">
        <v>59</v>
      </c>
      <c r="C47" s="24"/>
      <c r="D47" s="18"/>
      <c r="E47" s="18"/>
      <c r="F47" s="18"/>
      <c r="G47" s="19"/>
      <c r="H47" s="19"/>
      <c r="I47" s="19"/>
      <c r="J47" s="19"/>
      <c r="K47" s="20"/>
      <c r="L47" s="20"/>
      <c r="M47" s="20"/>
      <c r="N47" s="20"/>
    </row>
    <row r="48" ht="12" customHeight="1">
      <c r="A48" s="8"/>
      <c r="B48" s="23" t="s">
        <v>19</v>
      </c>
      <c r="C48" s="24"/>
      <c r="D48" s="18"/>
      <c r="E48" s="18"/>
      <c r="F48" s="18"/>
      <c r="G48" s="19"/>
      <c r="H48" s="19"/>
      <c r="I48" s="19"/>
      <c r="J48" s="19"/>
      <c r="K48" s="20"/>
      <c r="L48" s="20"/>
      <c r="M48" s="20"/>
      <c r="N48" s="20"/>
    </row>
    <row r="49" ht="12" customHeight="1">
      <c r="A49" s="25">
        <v>14</v>
      </c>
      <c r="B49" s="26" t="s">
        <v>60</v>
      </c>
      <c r="C49" s="41" t="s">
        <v>61</v>
      </c>
      <c r="D49" s="28">
        <v>0.20000000000000001</v>
      </c>
      <c r="E49" s="28">
        <v>9.3000000000000007</v>
      </c>
      <c r="F49" s="28">
        <v>3.2999999999999998</v>
      </c>
      <c r="G49" s="29">
        <v>98</v>
      </c>
      <c r="H49" s="29">
        <v>0</v>
      </c>
      <c r="I49" s="29">
        <v>0</v>
      </c>
      <c r="J49" s="29">
        <v>0</v>
      </c>
      <c r="K49" s="30">
        <v>0</v>
      </c>
      <c r="L49" s="30">
        <v>0</v>
      </c>
      <c r="M49" s="30">
        <v>0</v>
      </c>
      <c r="N49" s="30">
        <v>0</v>
      </c>
    </row>
    <row r="50" ht="12" customHeight="1">
      <c r="A50" s="25" t="s">
        <v>62</v>
      </c>
      <c r="B50" s="31" t="s">
        <v>63</v>
      </c>
      <c r="C50" s="41" t="s">
        <v>64</v>
      </c>
      <c r="D50" s="28">
        <v>4</v>
      </c>
      <c r="E50" s="28">
        <v>6.0999999999999996</v>
      </c>
      <c r="F50" s="28">
        <v>22.800000000000001</v>
      </c>
      <c r="G50" s="29">
        <v>163</v>
      </c>
      <c r="H50" s="29">
        <v>113</v>
      </c>
      <c r="I50" s="29">
        <v>23</v>
      </c>
      <c r="J50" s="29">
        <v>113</v>
      </c>
      <c r="K50" s="30">
        <v>0.29999999999999999</v>
      </c>
      <c r="L50" s="30">
        <v>0.040000000000000001</v>
      </c>
      <c r="M50" s="30">
        <v>1.2</v>
      </c>
      <c r="N50" s="30">
        <v>0.20000000000000001</v>
      </c>
    </row>
    <row r="51" ht="12" customHeight="1">
      <c r="A51" s="8"/>
      <c r="B51" s="31" t="s">
        <v>65</v>
      </c>
      <c r="C51" s="41" t="s">
        <v>38</v>
      </c>
      <c r="D51" s="18">
        <v>2.7999999999999998</v>
      </c>
      <c r="E51" s="18">
        <v>2.7999999999999998</v>
      </c>
      <c r="F51" s="18">
        <v>11.5</v>
      </c>
      <c r="G51" s="19">
        <v>82</v>
      </c>
      <c r="H51" s="19">
        <v>0</v>
      </c>
      <c r="I51" s="19">
        <v>0</v>
      </c>
      <c r="J51" s="19">
        <v>0</v>
      </c>
      <c r="K51" s="20">
        <v>0</v>
      </c>
      <c r="L51" s="20">
        <v>0</v>
      </c>
      <c r="M51" s="20">
        <v>0</v>
      </c>
      <c r="N51" s="20">
        <v>0</v>
      </c>
    </row>
    <row r="52" ht="12" customHeight="1">
      <c r="A52" s="25">
        <v>377</v>
      </c>
      <c r="B52" s="26" t="s">
        <v>40</v>
      </c>
      <c r="C52" s="41" t="s">
        <v>41</v>
      </c>
      <c r="D52" s="18">
        <v>0.29999999999999999</v>
      </c>
      <c r="E52" s="18">
        <v>0.10000000000000001</v>
      </c>
      <c r="F52" s="18">
        <v>5.2000000000000002</v>
      </c>
      <c r="G52" s="19">
        <v>23</v>
      </c>
      <c r="H52" s="19">
        <v>8</v>
      </c>
      <c r="I52" s="19">
        <v>5</v>
      </c>
      <c r="J52" s="19">
        <v>10</v>
      </c>
      <c r="K52" s="20">
        <v>0.88</v>
      </c>
      <c r="L52" s="20">
        <v>0</v>
      </c>
      <c r="M52" s="20">
        <v>2.8999999999999999</v>
      </c>
      <c r="N52" s="20">
        <v>0</v>
      </c>
    </row>
    <row r="53" ht="12" customHeight="1">
      <c r="A53" s="8"/>
      <c r="B53" s="32" t="s">
        <v>25</v>
      </c>
      <c r="C53" s="24" t="s">
        <v>66</v>
      </c>
      <c r="D53" s="18">
        <v>3.6000000000000001</v>
      </c>
      <c r="E53" s="18">
        <v>0.90000000000000002</v>
      </c>
      <c r="F53" s="18">
        <v>25.699999999999999</v>
      </c>
      <c r="G53" s="19">
        <v>126</v>
      </c>
      <c r="H53" s="19">
        <v>18</v>
      </c>
      <c r="I53" s="19">
        <v>0</v>
      </c>
      <c r="J53" s="19">
        <v>0</v>
      </c>
      <c r="K53" s="20">
        <v>0.90000000000000002</v>
      </c>
      <c r="L53" s="20">
        <v>0.17999999999999999</v>
      </c>
      <c r="M53" s="20">
        <v>0</v>
      </c>
      <c r="N53" s="20">
        <v>0</v>
      </c>
    </row>
    <row r="54" ht="12" customHeight="1">
      <c r="A54" s="8"/>
      <c r="B54" s="46" t="s">
        <v>26</v>
      </c>
      <c r="C54" s="49"/>
      <c r="D54" s="37">
        <f>SUM(D49:D53)</f>
        <v>10.9</v>
      </c>
      <c r="E54" s="37">
        <f t="shared" ref="E54:N54" si="8">SUM(E49:E53)</f>
        <v>19.199999999999999</v>
      </c>
      <c r="F54" s="37">
        <f t="shared" si="8"/>
        <v>68.5</v>
      </c>
      <c r="G54" s="38">
        <f t="shared" si="8"/>
        <v>492</v>
      </c>
      <c r="H54" s="38">
        <f t="shared" si="8"/>
        <v>139</v>
      </c>
      <c r="I54" s="38">
        <f t="shared" si="8"/>
        <v>28</v>
      </c>
      <c r="J54" s="38">
        <f t="shared" si="8"/>
        <v>123</v>
      </c>
      <c r="K54" s="39">
        <f t="shared" si="8"/>
        <v>2.0800000000000001</v>
      </c>
      <c r="L54" s="39">
        <f t="shared" si="8"/>
        <v>0.22</v>
      </c>
      <c r="M54" s="39">
        <f t="shared" si="8"/>
        <v>4.0999999999999996</v>
      </c>
      <c r="N54" s="39">
        <f t="shared" si="8"/>
        <v>0.20000000000000001</v>
      </c>
    </row>
    <row r="55" ht="12" customHeight="1">
      <c r="A55" s="8"/>
      <c r="B55" s="40" t="s">
        <v>27</v>
      </c>
      <c r="C55" s="49"/>
      <c r="D55" s="37"/>
      <c r="E55" s="37"/>
      <c r="F55" s="37"/>
      <c r="G55" s="38"/>
      <c r="H55" s="38"/>
      <c r="I55" s="38"/>
      <c r="J55" s="38"/>
      <c r="K55" s="39"/>
      <c r="L55" s="39"/>
      <c r="M55" s="39"/>
      <c r="N55" s="39"/>
    </row>
    <row r="56" ht="12" customHeight="1">
      <c r="A56" s="8" t="s">
        <v>67</v>
      </c>
      <c r="B56" s="42" t="s">
        <v>68</v>
      </c>
      <c r="C56" s="41" t="s">
        <v>69</v>
      </c>
      <c r="D56" s="18">
        <v>3.7999999999999998</v>
      </c>
      <c r="E56" s="18">
        <v>4.7999999999999998</v>
      </c>
      <c r="F56" s="18">
        <v>21.699999999999999</v>
      </c>
      <c r="G56" s="19">
        <v>145</v>
      </c>
      <c r="H56" s="19">
        <v>104</v>
      </c>
      <c r="I56" s="19">
        <v>15</v>
      </c>
      <c r="J56" s="19">
        <v>82</v>
      </c>
      <c r="K56" s="20">
        <v>1</v>
      </c>
      <c r="L56" s="20">
        <v>0.34000000000000002</v>
      </c>
      <c r="M56" s="20">
        <v>9.4000000000000004</v>
      </c>
      <c r="N56" s="20">
        <v>0.02</v>
      </c>
    </row>
    <row r="57" s="43" customFormat="1" ht="12" customHeight="1">
      <c r="A57" s="57" t="s">
        <v>70</v>
      </c>
      <c r="B57" s="58" t="s">
        <v>71</v>
      </c>
      <c r="C57" s="59" t="s">
        <v>72</v>
      </c>
      <c r="D57" s="60">
        <v>11.300000000000001</v>
      </c>
      <c r="E57" s="60">
        <v>11.800000000000001</v>
      </c>
      <c r="F57" s="60">
        <v>12.9</v>
      </c>
      <c r="G57" s="61">
        <v>202</v>
      </c>
      <c r="H57" s="61">
        <v>17</v>
      </c>
      <c r="I57" s="61">
        <v>15</v>
      </c>
      <c r="J57" s="61">
        <v>77</v>
      </c>
      <c r="K57" s="62">
        <v>0.80000000000000004</v>
      </c>
      <c r="L57" s="62">
        <v>0.10000000000000001</v>
      </c>
      <c r="M57" s="62">
        <v>1</v>
      </c>
      <c r="N57" s="62">
        <v>0</v>
      </c>
      <c r="HQ57" s="45"/>
    </row>
    <row r="58" s="43" customFormat="1" ht="12" customHeight="1">
      <c r="A58" s="8">
        <v>312</v>
      </c>
      <c r="B58" s="26" t="s">
        <v>73</v>
      </c>
      <c r="C58" s="54">
        <v>180</v>
      </c>
      <c r="D58" s="18">
        <v>3.7999999999999998</v>
      </c>
      <c r="E58" s="18">
        <v>6.2999999999999998</v>
      </c>
      <c r="F58" s="18">
        <v>14.5</v>
      </c>
      <c r="G58" s="19">
        <v>130</v>
      </c>
      <c r="H58" s="19">
        <v>46</v>
      </c>
      <c r="I58" s="19">
        <v>33</v>
      </c>
      <c r="J58" s="19">
        <v>99</v>
      </c>
      <c r="K58" s="20">
        <v>1.2</v>
      </c>
      <c r="L58" s="20">
        <v>0</v>
      </c>
      <c r="M58" s="20">
        <v>0.40000000000000002</v>
      </c>
      <c r="N58" s="20">
        <v>0.10000000000000001</v>
      </c>
      <c r="HQ58" s="45"/>
    </row>
    <row r="59" s="43" customFormat="1" ht="12" customHeight="1">
      <c r="A59" s="25">
        <v>338</v>
      </c>
      <c r="B59" s="26" t="s">
        <v>23</v>
      </c>
      <c r="C59" s="41" t="s">
        <v>39</v>
      </c>
      <c r="D59" s="28">
        <v>0.40000000000000002</v>
      </c>
      <c r="E59" s="18">
        <v>0.40000000000000002</v>
      </c>
      <c r="F59" s="18">
        <v>10.800000000000001</v>
      </c>
      <c r="G59" s="19">
        <v>49</v>
      </c>
      <c r="H59" s="19">
        <v>18</v>
      </c>
      <c r="I59" s="19">
        <v>10</v>
      </c>
      <c r="J59" s="19">
        <v>12</v>
      </c>
      <c r="K59" s="20">
        <v>2.3999999999999999</v>
      </c>
      <c r="L59" s="20">
        <v>0</v>
      </c>
      <c r="M59" s="20">
        <v>11</v>
      </c>
      <c r="N59" s="20">
        <v>0</v>
      </c>
      <c r="HQ59" s="45"/>
    </row>
    <row r="60" s="43" customFormat="1" ht="12" customHeight="1">
      <c r="A60" s="25">
        <v>348</v>
      </c>
      <c r="B60" s="55" t="s">
        <v>74</v>
      </c>
      <c r="C60" s="41" t="s">
        <v>57</v>
      </c>
      <c r="D60" s="18">
        <v>1.1000000000000001</v>
      </c>
      <c r="E60" s="18">
        <v>0</v>
      </c>
      <c r="F60" s="18">
        <v>13.199999999999999</v>
      </c>
      <c r="G60" s="19">
        <v>86</v>
      </c>
      <c r="H60" s="19">
        <v>33</v>
      </c>
      <c r="I60" s="19">
        <v>21</v>
      </c>
      <c r="J60" s="19">
        <v>29</v>
      </c>
      <c r="K60" s="20">
        <v>0.69999999999999996</v>
      </c>
      <c r="L60" s="20">
        <v>0</v>
      </c>
      <c r="M60" s="20">
        <v>0.90000000000000002</v>
      </c>
      <c r="N60" s="20">
        <v>0</v>
      </c>
      <c r="HQ60" s="45"/>
    </row>
    <row r="61" ht="12" customHeight="1">
      <c r="A61" s="8"/>
      <c r="B61" s="32" t="s">
        <v>33</v>
      </c>
      <c r="C61" s="24" t="s">
        <v>75</v>
      </c>
      <c r="D61" s="18">
        <v>4.6799999999999997</v>
      </c>
      <c r="E61" s="18">
        <v>1.02</v>
      </c>
      <c r="F61" s="18">
        <v>31.392000000000003</v>
      </c>
      <c r="G61" s="19">
        <v>153.80000000000001</v>
      </c>
      <c r="H61" s="19">
        <v>32.399999999999999</v>
      </c>
      <c r="I61" s="19">
        <v>0</v>
      </c>
      <c r="J61" s="19">
        <v>0</v>
      </c>
      <c r="K61" s="20">
        <v>1.7</v>
      </c>
      <c r="L61" s="20">
        <v>0.20519999999999999</v>
      </c>
      <c r="M61" s="20">
        <v>0</v>
      </c>
      <c r="N61" s="20">
        <v>0</v>
      </c>
    </row>
    <row r="62" ht="12" customHeight="1">
      <c r="A62" s="8"/>
      <c r="B62" s="46" t="s">
        <v>26</v>
      </c>
      <c r="C62" s="49"/>
      <c r="D62" s="37">
        <f>SUM(D56:D61)</f>
        <v>25.080000000000002</v>
      </c>
      <c r="E62" s="37">
        <f t="shared" ref="E62:N62" si="9">SUM(E56:E61)</f>
        <v>24.32</v>
      </c>
      <c r="F62" s="37">
        <f t="shared" si="9"/>
        <v>104.49200000000002</v>
      </c>
      <c r="G62" s="38">
        <f t="shared" si="9"/>
        <v>765.79999999999995</v>
      </c>
      <c r="H62" s="38">
        <f t="shared" si="9"/>
        <v>250.40000000000001</v>
      </c>
      <c r="I62" s="38">
        <f t="shared" si="9"/>
        <v>94</v>
      </c>
      <c r="J62" s="38">
        <f t="shared" si="9"/>
        <v>299</v>
      </c>
      <c r="K62" s="39">
        <f t="shared" si="9"/>
        <v>7.8000000000000007</v>
      </c>
      <c r="L62" s="39">
        <f t="shared" si="9"/>
        <v>0.6452</v>
      </c>
      <c r="M62" s="39">
        <f t="shared" si="9"/>
        <v>22.699999999999999</v>
      </c>
      <c r="N62" s="39">
        <f t="shared" si="9"/>
        <v>0.12000000000000001</v>
      </c>
    </row>
    <row r="63" s="63" customFormat="1" ht="12" customHeight="1">
      <c r="A63" s="8"/>
      <c r="B63" s="23" t="s">
        <v>35</v>
      </c>
      <c r="C63" s="24"/>
      <c r="D63" s="18"/>
      <c r="E63" s="18"/>
      <c r="F63" s="18"/>
      <c r="G63" s="19"/>
      <c r="H63" s="19"/>
      <c r="I63" s="19"/>
      <c r="J63" s="19"/>
      <c r="K63" s="20"/>
      <c r="L63" s="20"/>
      <c r="M63" s="20"/>
      <c r="N63" s="20"/>
    </row>
    <row r="64" s="63" customFormat="1" ht="12" customHeight="1">
      <c r="A64" s="25" t="s">
        <v>76</v>
      </c>
      <c r="B64" s="26" t="s">
        <v>77</v>
      </c>
      <c r="C64" s="41" t="s">
        <v>78</v>
      </c>
      <c r="D64" s="28">
        <v>8.1699999999999999</v>
      </c>
      <c r="E64" s="28">
        <v>10.26</v>
      </c>
      <c r="F64" s="28">
        <v>40.184999999999995</v>
      </c>
      <c r="G64" s="29">
        <v>285.94999999999999</v>
      </c>
      <c r="H64" s="29">
        <v>36.100000000000001</v>
      </c>
      <c r="I64" s="29">
        <v>11.4</v>
      </c>
      <c r="J64" s="29">
        <v>59.850000000000001</v>
      </c>
      <c r="K64" s="30">
        <v>0.66500000000000004</v>
      </c>
      <c r="L64" s="30">
        <v>0.076000000000000012</v>
      </c>
      <c r="M64" s="30">
        <v>0.066500000000000004</v>
      </c>
      <c r="N64" s="30">
        <v>0.0095000000000000015</v>
      </c>
    </row>
    <row r="65" s="63" customFormat="1" ht="12" customHeight="1">
      <c r="A65" s="25">
        <v>338</v>
      </c>
      <c r="B65" s="26" t="s">
        <v>23</v>
      </c>
      <c r="C65" s="41" t="s">
        <v>39</v>
      </c>
      <c r="D65" s="28">
        <v>0.40000000000000002</v>
      </c>
      <c r="E65" s="18">
        <v>0.40000000000000002</v>
      </c>
      <c r="F65" s="18">
        <v>10.800000000000001</v>
      </c>
      <c r="G65" s="19">
        <v>49</v>
      </c>
      <c r="H65" s="19">
        <v>18</v>
      </c>
      <c r="I65" s="19">
        <v>10</v>
      </c>
      <c r="J65" s="19">
        <v>12</v>
      </c>
      <c r="K65" s="20">
        <v>2.3999999999999999</v>
      </c>
      <c r="L65" s="20">
        <v>0</v>
      </c>
      <c r="M65" s="20">
        <v>11</v>
      </c>
      <c r="N65" s="20">
        <v>0</v>
      </c>
    </row>
    <row r="66" s="63" customFormat="1" ht="12" customHeight="1">
      <c r="A66" s="25" t="s">
        <v>79</v>
      </c>
      <c r="B66" s="64" t="s">
        <v>80</v>
      </c>
      <c r="C66" s="41" t="s">
        <v>57</v>
      </c>
      <c r="D66" s="28">
        <v>0.20000000000000001</v>
      </c>
      <c r="E66" s="18">
        <v>0.10000000000000001</v>
      </c>
      <c r="F66" s="18">
        <v>17</v>
      </c>
      <c r="G66" s="19">
        <v>69</v>
      </c>
      <c r="H66" s="19">
        <v>9</v>
      </c>
      <c r="I66" s="19">
        <v>3</v>
      </c>
      <c r="J66" s="19">
        <v>6</v>
      </c>
      <c r="K66" s="20">
        <v>0.10000000000000001</v>
      </c>
      <c r="L66" s="20">
        <v>0.01</v>
      </c>
      <c r="M66" s="20">
        <v>15</v>
      </c>
      <c r="N66" s="20">
        <v>0</v>
      </c>
    </row>
    <row r="67" ht="12" customHeight="1">
      <c r="A67" s="8"/>
      <c r="B67" s="46" t="s">
        <v>26</v>
      </c>
      <c r="C67" s="49"/>
      <c r="D67" s="37">
        <f>SUM(D64:D66)</f>
        <v>8.7699999999999996</v>
      </c>
      <c r="E67" s="37">
        <f t="shared" ref="E67:N67" si="10">SUM(E64:E66)</f>
        <v>10.76</v>
      </c>
      <c r="F67" s="37">
        <f t="shared" si="10"/>
        <v>67.984999999999999</v>
      </c>
      <c r="G67" s="38">
        <f t="shared" si="10"/>
        <v>403.94999999999999</v>
      </c>
      <c r="H67" s="38">
        <f t="shared" si="10"/>
        <v>63.100000000000001</v>
      </c>
      <c r="I67" s="38">
        <f t="shared" si="10"/>
        <v>24.399999999999999</v>
      </c>
      <c r="J67" s="38">
        <f t="shared" si="10"/>
        <v>77.849999999999994</v>
      </c>
      <c r="K67" s="39">
        <f t="shared" si="10"/>
        <v>3.165</v>
      </c>
      <c r="L67" s="39">
        <f t="shared" si="10"/>
        <v>0.086000000000000007</v>
      </c>
      <c r="M67" s="39">
        <f t="shared" si="10"/>
        <v>26.066499999999998</v>
      </c>
      <c r="N67" s="39">
        <f t="shared" si="10"/>
        <v>0.0095000000000000015</v>
      </c>
    </row>
    <row r="68" ht="12" customHeight="1">
      <c r="A68" s="8"/>
      <c r="B68" s="56" t="s">
        <v>42</v>
      </c>
      <c r="C68" s="51"/>
      <c r="D68" s="51">
        <f>D54+D62+D67</f>
        <v>44.75</v>
      </c>
      <c r="E68" s="51">
        <f t="shared" ref="E68:N68" si="11">E54+E62+E67</f>
        <v>54.279999999999994</v>
      </c>
      <c r="F68" s="51">
        <f t="shared" si="11"/>
        <v>240.97700000000003</v>
      </c>
      <c r="G68" s="52">
        <f t="shared" si="11"/>
        <v>1661.75</v>
      </c>
      <c r="H68" s="52">
        <f t="shared" si="11"/>
        <v>452.5</v>
      </c>
      <c r="I68" s="52">
        <f t="shared" si="11"/>
        <v>146.40000000000001</v>
      </c>
      <c r="J68" s="52">
        <f t="shared" si="11"/>
        <v>499.85000000000002</v>
      </c>
      <c r="K68" s="53">
        <f t="shared" si="11"/>
        <v>13.045000000000002</v>
      </c>
      <c r="L68" s="53">
        <f t="shared" si="11"/>
        <v>0.95119999999999993</v>
      </c>
      <c r="M68" s="53">
        <f t="shared" si="11"/>
        <v>52.866499999999995</v>
      </c>
      <c r="N68" s="53">
        <f t="shared" si="11"/>
        <v>0.32950000000000002</v>
      </c>
    </row>
    <row r="69" ht="12" customHeight="1">
      <c r="A69" s="8"/>
      <c r="B69" s="22" t="s">
        <v>81</v>
      </c>
      <c r="C69" s="24"/>
      <c r="D69" s="18"/>
      <c r="E69" s="18"/>
      <c r="F69" s="18"/>
      <c r="G69" s="19"/>
      <c r="H69" s="19"/>
      <c r="I69" s="19"/>
      <c r="J69" s="19"/>
      <c r="K69" s="20"/>
      <c r="L69" s="20"/>
      <c r="M69" s="20"/>
      <c r="N69" s="20"/>
    </row>
    <row r="70" ht="12" customHeight="1">
      <c r="A70" s="8"/>
      <c r="B70" s="23" t="s">
        <v>19</v>
      </c>
      <c r="C70" s="24"/>
      <c r="D70" s="18"/>
      <c r="E70" s="18"/>
      <c r="F70" s="18"/>
      <c r="G70" s="19"/>
      <c r="H70" s="19"/>
      <c r="I70" s="19"/>
      <c r="J70" s="19"/>
      <c r="K70" s="20"/>
      <c r="L70" s="20"/>
      <c r="M70" s="20"/>
      <c r="N70" s="20"/>
    </row>
    <row r="71" ht="12" customHeight="1">
      <c r="A71" s="25">
        <v>14</v>
      </c>
      <c r="B71" s="26" t="s">
        <v>82</v>
      </c>
      <c r="C71" s="41" t="s">
        <v>83</v>
      </c>
      <c r="D71" s="28">
        <v>0.10000000000000001</v>
      </c>
      <c r="E71" s="28">
        <v>7.2999999999999998</v>
      </c>
      <c r="F71" s="28">
        <v>0.10000000000000001</v>
      </c>
      <c r="G71" s="29">
        <v>66</v>
      </c>
      <c r="H71" s="29">
        <v>2</v>
      </c>
      <c r="I71" s="29">
        <v>0</v>
      </c>
      <c r="J71" s="29">
        <v>3</v>
      </c>
      <c r="K71" s="30">
        <v>0</v>
      </c>
      <c r="L71" s="30">
        <v>0</v>
      </c>
      <c r="M71" s="30">
        <v>0</v>
      </c>
      <c r="N71" s="30">
        <v>0</v>
      </c>
    </row>
    <row r="72" ht="12" customHeight="1">
      <c r="A72" s="25">
        <v>223</v>
      </c>
      <c r="B72" s="26" t="s">
        <v>84</v>
      </c>
      <c r="C72" s="41" t="s">
        <v>85</v>
      </c>
      <c r="D72" s="28">
        <v>25.699999999999999</v>
      </c>
      <c r="E72" s="28">
        <v>20.100000000000001</v>
      </c>
      <c r="F72" s="28">
        <v>38.200000000000003</v>
      </c>
      <c r="G72" s="29">
        <v>437</v>
      </c>
      <c r="H72" s="29">
        <v>306</v>
      </c>
      <c r="I72" s="29">
        <v>41</v>
      </c>
      <c r="J72" s="29">
        <v>373</v>
      </c>
      <c r="K72" s="30">
        <v>1</v>
      </c>
      <c r="L72" s="30">
        <v>0.10000000000000001</v>
      </c>
      <c r="M72" s="30">
        <v>0.5</v>
      </c>
      <c r="N72" s="30">
        <v>0.10000000000000001</v>
      </c>
      <c r="HQ72" s="34"/>
      <c r="HR72" s="34"/>
    </row>
    <row r="73" ht="12" customHeight="1">
      <c r="A73" s="25">
        <v>338</v>
      </c>
      <c r="B73" s="26" t="s">
        <v>23</v>
      </c>
      <c r="C73" s="41" t="s">
        <v>39</v>
      </c>
      <c r="D73" s="28">
        <v>0.40000000000000002</v>
      </c>
      <c r="E73" s="18">
        <v>0.40000000000000002</v>
      </c>
      <c r="F73" s="18">
        <v>10.800000000000001</v>
      </c>
      <c r="G73" s="19">
        <v>49</v>
      </c>
      <c r="H73" s="19">
        <v>18</v>
      </c>
      <c r="I73" s="19">
        <v>10</v>
      </c>
      <c r="J73" s="19">
        <v>12</v>
      </c>
      <c r="K73" s="20">
        <v>2.3999999999999999</v>
      </c>
      <c r="L73" s="20">
        <v>0</v>
      </c>
      <c r="M73" s="20">
        <v>11</v>
      </c>
      <c r="N73" s="20">
        <v>0</v>
      </c>
      <c r="HQ73" s="34"/>
      <c r="HR73" s="34"/>
    </row>
    <row r="74" ht="12" customHeight="1">
      <c r="A74" s="25">
        <v>376</v>
      </c>
      <c r="B74" s="26" t="s">
        <v>24</v>
      </c>
      <c r="C74" s="41" t="s">
        <v>57</v>
      </c>
      <c r="D74" s="18">
        <v>0.20000000000000001</v>
      </c>
      <c r="E74" s="18">
        <v>0.10000000000000001</v>
      </c>
      <c r="F74" s="18">
        <v>5</v>
      </c>
      <c r="G74" s="19">
        <v>21</v>
      </c>
      <c r="H74" s="19">
        <v>5</v>
      </c>
      <c r="I74" s="19">
        <v>4</v>
      </c>
      <c r="J74" s="19">
        <v>8</v>
      </c>
      <c r="K74" s="20">
        <v>0.90000000000000002</v>
      </c>
      <c r="L74" s="20">
        <v>0</v>
      </c>
      <c r="M74" s="20">
        <v>0.10000000000000001</v>
      </c>
      <c r="N74" s="20">
        <v>0</v>
      </c>
      <c r="HQ74" s="34"/>
      <c r="HR74" s="34"/>
    </row>
    <row r="75" ht="12" customHeight="1">
      <c r="A75" s="8"/>
      <c r="B75" s="32" t="s">
        <v>25</v>
      </c>
      <c r="C75" s="24" t="s">
        <v>86</v>
      </c>
      <c r="D75" s="18">
        <v>2</v>
      </c>
      <c r="E75" s="18">
        <v>0.5</v>
      </c>
      <c r="F75" s="18">
        <v>14.300000000000001</v>
      </c>
      <c r="G75" s="19">
        <v>70</v>
      </c>
      <c r="H75" s="19">
        <v>10</v>
      </c>
      <c r="I75" s="19">
        <v>0</v>
      </c>
      <c r="J75" s="19">
        <v>0</v>
      </c>
      <c r="K75" s="20">
        <v>0.5</v>
      </c>
      <c r="L75" s="20">
        <v>0.10000000000000001</v>
      </c>
      <c r="M75" s="20">
        <v>0</v>
      </c>
      <c r="N75" s="20">
        <v>0</v>
      </c>
      <c r="HQ75" s="34"/>
      <c r="HR75" s="34"/>
    </row>
    <row r="76" ht="12" customHeight="1">
      <c r="A76" s="25"/>
      <c r="B76" s="35" t="s">
        <v>26</v>
      </c>
      <c r="C76" s="49"/>
      <c r="D76" s="37">
        <f>SUM(D71:D75)</f>
        <v>28.399999999999999</v>
      </c>
      <c r="E76" s="37">
        <f t="shared" ref="E76:N76" si="12">SUM(E71:E75)</f>
        <v>28.400000000000002</v>
      </c>
      <c r="F76" s="37">
        <f t="shared" si="12"/>
        <v>68.400000000000006</v>
      </c>
      <c r="G76" s="38">
        <f t="shared" si="12"/>
        <v>643</v>
      </c>
      <c r="H76" s="38">
        <f t="shared" si="12"/>
        <v>341</v>
      </c>
      <c r="I76" s="38">
        <f t="shared" si="12"/>
        <v>55</v>
      </c>
      <c r="J76" s="38">
        <f t="shared" si="12"/>
        <v>396</v>
      </c>
      <c r="K76" s="39">
        <f t="shared" si="12"/>
        <v>4.7999999999999998</v>
      </c>
      <c r="L76" s="39">
        <f t="shared" si="12"/>
        <v>0.20000000000000001</v>
      </c>
      <c r="M76" s="39">
        <f t="shared" si="12"/>
        <v>11.6</v>
      </c>
      <c r="N76" s="39">
        <f t="shared" si="12"/>
        <v>0.10000000000000001</v>
      </c>
      <c r="HQ76" s="34"/>
      <c r="HR76" s="34"/>
    </row>
    <row r="77" s="43" customFormat="1" ht="12" customHeight="1">
      <c r="A77" s="8"/>
      <c r="B77" s="23" t="s">
        <v>27</v>
      </c>
      <c r="C77" s="24"/>
      <c r="D77" s="18"/>
      <c r="E77" s="18"/>
      <c r="F77" s="18"/>
      <c r="G77" s="19"/>
      <c r="H77" s="19"/>
      <c r="I77" s="19"/>
      <c r="J77" s="19"/>
      <c r="K77" s="20"/>
      <c r="L77" s="20"/>
      <c r="M77" s="20"/>
      <c r="N77" s="20"/>
      <c r="HQ77" s="45"/>
    </row>
    <row r="78" s="43" customFormat="1" ht="12" customHeight="1">
      <c r="A78" s="8">
        <v>82</v>
      </c>
      <c r="B78" s="48" t="s">
        <v>87</v>
      </c>
      <c r="C78" s="24" t="s">
        <v>50</v>
      </c>
      <c r="D78" s="18">
        <v>1.7</v>
      </c>
      <c r="E78" s="18">
        <v>4.7000000000000002</v>
      </c>
      <c r="F78" s="18">
        <v>8.6999999999999993</v>
      </c>
      <c r="G78" s="19">
        <v>84</v>
      </c>
      <c r="H78" s="19">
        <v>37</v>
      </c>
      <c r="I78" s="19">
        <v>19</v>
      </c>
      <c r="J78" s="19">
        <v>48</v>
      </c>
      <c r="K78" s="20">
        <v>1</v>
      </c>
      <c r="L78" s="20">
        <v>0.17999999999999999</v>
      </c>
      <c r="M78" s="20">
        <v>9.5</v>
      </c>
      <c r="N78" s="20">
        <v>0.01</v>
      </c>
      <c r="HQ78" s="45"/>
    </row>
    <row r="79" s="43" customFormat="1" ht="12" customHeight="1">
      <c r="A79" s="57" t="s">
        <v>88</v>
      </c>
      <c r="B79" s="58" t="s">
        <v>89</v>
      </c>
      <c r="C79" s="59" t="s">
        <v>38</v>
      </c>
      <c r="D79" s="60">
        <v>13.699999999999999</v>
      </c>
      <c r="E79" s="60">
        <v>10.5</v>
      </c>
      <c r="F79" s="60">
        <v>7.5</v>
      </c>
      <c r="G79" s="61">
        <v>179</v>
      </c>
      <c r="H79" s="61">
        <v>18</v>
      </c>
      <c r="I79" s="61">
        <v>16</v>
      </c>
      <c r="J79" s="61">
        <v>233</v>
      </c>
      <c r="K79" s="62">
        <v>4.9000000000000004</v>
      </c>
      <c r="L79" s="62">
        <v>0.20000000000000001</v>
      </c>
      <c r="M79" s="62">
        <v>8.1999999999999993</v>
      </c>
      <c r="N79" s="62">
        <v>0.02</v>
      </c>
      <c r="HQ79" s="45"/>
    </row>
    <row r="80" s="43" customFormat="1" ht="12" customHeight="1">
      <c r="A80" s="8">
        <v>309</v>
      </c>
      <c r="B80" s="26" t="s">
        <v>90</v>
      </c>
      <c r="C80" s="54">
        <v>150</v>
      </c>
      <c r="D80" s="18">
        <v>5.4000000000000004</v>
      </c>
      <c r="E80" s="18">
        <v>4.9000000000000004</v>
      </c>
      <c r="F80" s="18">
        <v>27.899999999999999</v>
      </c>
      <c r="G80" s="19">
        <v>178</v>
      </c>
      <c r="H80" s="19">
        <v>6</v>
      </c>
      <c r="I80" s="19">
        <v>8</v>
      </c>
      <c r="J80" s="19">
        <v>35</v>
      </c>
      <c r="K80" s="20">
        <v>0.80000000000000004</v>
      </c>
      <c r="L80" s="20">
        <v>0.10000000000000001</v>
      </c>
      <c r="M80" s="20">
        <v>0</v>
      </c>
      <c r="N80" s="20">
        <v>0</v>
      </c>
      <c r="HQ80" s="45"/>
    </row>
    <row r="81" s="43" customFormat="1" ht="12" customHeight="1">
      <c r="A81" s="25"/>
      <c r="B81" s="31" t="s">
        <v>91</v>
      </c>
      <c r="C81" s="41" t="s">
        <v>54</v>
      </c>
      <c r="D81" s="28">
        <v>3.5</v>
      </c>
      <c r="E81" s="28">
        <v>10.9</v>
      </c>
      <c r="F81" s="28">
        <v>43.299999999999997</v>
      </c>
      <c r="G81" s="29">
        <v>289</v>
      </c>
      <c r="H81" s="29">
        <v>0</v>
      </c>
      <c r="I81" s="29">
        <v>0</v>
      </c>
      <c r="J81" s="29">
        <v>0</v>
      </c>
      <c r="K81" s="30">
        <v>0</v>
      </c>
      <c r="L81" s="30">
        <v>0</v>
      </c>
      <c r="M81" s="30">
        <v>0</v>
      </c>
      <c r="N81" s="30">
        <v>0</v>
      </c>
      <c r="HQ81" s="45"/>
    </row>
    <row r="82" s="43" customFormat="1" ht="12" customHeight="1">
      <c r="A82" s="8">
        <v>389</v>
      </c>
      <c r="B82" s="42" t="s">
        <v>32</v>
      </c>
      <c r="C82" s="24" t="s">
        <v>57</v>
      </c>
      <c r="D82" s="18">
        <v>0.20000000000000001</v>
      </c>
      <c r="E82" s="18">
        <v>0.10000000000000001</v>
      </c>
      <c r="F82" s="18">
        <v>10.1</v>
      </c>
      <c r="G82" s="19">
        <v>41</v>
      </c>
      <c r="H82" s="19">
        <v>5</v>
      </c>
      <c r="I82" s="19">
        <v>4</v>
      </c>
      <c r="J82" s="19">
        <v>8</v>
      </c>
      <c r="K82" s="20">
        <v>0.90000000000000002</v>
      </c>
      <c r="L82" s="20">
        <v>0</v>
      </c>
      <c r="M82" s="20">
        <v>0.10000000000000001</v>
      </c>
      <c r="N82" s="20">
        <v>0</v>
      </c>
      <c r="HQ82" s="45"/>
    </row>
    <row r="83" s="43" customFormat="1" ht="12" customHeight="1">
      <c r="A83" s="8"/>
      <c r="B83" s="32" t="s">
        <v>33</v>
      </c>
      <c r="C83" s="24" t="s">
        <v>75</v>
      </c>
      <c r="D83" s="18">
        <v>4.8399999999999999</v>
      </c>
      <c r="E83" s="18">
        <v>1.0600000000000001</v>
      </c>
      <c r="F83" s="18">
        <v>32.536000000000001</v>
      </c>
      <c r="G83" s="19">
        <v>159.40000000000001</v>
      </c>
      <c r="H83" s="19">
        <v>33.200000000000003</v>
      </c>
      <c r="I83" s="19">
        <v>0</v>
      </c>
      <c r="J83" s="19">
        <v>0</v>
      </c>
      <c r="K83" s="20">
        <v>1.74</v>
      </c>
      <c r="L83" s="20">
        <v>0.21160000000000001</v>
      </c>
      <c r="M83" s="20">
        <v>0</v>
      </c>
      <c r="N83" s="20">
        <v>0</v>
      </c>
      <c r="HQ83" s="45"/>
    </row>
    <row r="84" s="43" customFormat="1" ht="12" customHeight="1">
      <c r="A84" s="8"/>
      <c r="B84" s="46" t="s">
        <v>26</v>
      </c>
      <c r="C84" s="49"/>
      <c r="D84" s="37">
        <f>SUM(D78:D83)</f>
        <v>29.339999999999996</v>
      </c>
      <c r="E84" s="37">
        <f t="shared" ref="E84:M84" si="13">SUM(E78:E83)</f>
        <v>32.160000000000004</v>
      </c>
      <c r="F84" s="37">
        <f t="shared" si="13"/>
        <v>130.036</v>
      </c>
      <c r="G84" s="38">
        <f t="shared" si="13"/>
        <v>930.39999999999998</v>
      </c>
      <c r="H84" s="38">
        <f t="shared" si="13"/>
        <v>99.200000000000003</v>
      </c>
      <c r="I84" s="38">
        <f t="shared" si="13"/>
        <v>47</v>
      </c>
      <c r="J84" s="38">
        <f t="shared" si="13"/>
        <v>324</v>
      </c>
      <c r="K84" s="39">
        <f t="shared" si="13"/>
        <v>9.3399999999999999</v>
      </c>
      <c r="L84" s="39">
        <f t="shared" si="13"/>
        <v>0.69159999999999999</v>
      </c>
      <c r="M84" s="39">
        <f t="shared" si="13"/>
        <v>17.800000000000001</v>
      </c>
      <c r="N84" s="39">
        <f>SUM(N78:N83)</f>
        <v>0.029999999999999999</v>
      </c>
      <c r="HQ84" s="45"/>
    </row>
    <row r="85" ht="12" customHeight="1">
      <c r="A85" s="8"/>
      <c r="B85" s="23" t="s">
        <v>35</v>
      </c>
      <c r="C85" s="24"/>
      <c r="D85" s="18"/>
      <c r="E85" s="18"/>
      <c r="F85" s="18"/>
      <c r="G85" s="19"/>
      <c r="H85" s="19"/>
      <c r="I85" s="19"/>
      <c r="J85" s="19"/>
      <c r="K85" s="20"/>
      <c r="L85" s="20"/>
      <c r="M85" s="20"/>
      <c r="N85" s="20"/>
    </row>
    <row r="86" ht="12" customHeight="1">
      <c r="A86" s="25">
        <v>386</v>
      </c>
      <c r="B86" s="26" t="s">
        <v>92</v>
      </c>
      <c r="C86" s="41" t="s">
        <v>57</v>
      </c>
      <c r="D86" s="28">
        <v>5.5999999999999996</v>
      </c>
      <c r="E86" s="28">
        <v>5</v>
      </c>
      <c r="F86" s="28">
        <v>22</v>
      </c>
      <c r="G86" s="29">
        <v>156</v>
      </c>
      <c r="H86" s="29">
        <v>242</v>
      </c>
      <c r="I86" s="29">
        <v>30</v>
      </c>
      <c r="J86" s="29">
        <v>188</v>
      </c>
      <c r="K86" s="30">
        <v>0.20000000000000001</v>
      </c>
      <c r="L86" s="30">
        <v>0.10000000000000001</v>
      </c>
      <c r="M86" s="30">
        <v>1.8</v>
      </c>
      <c r="N86" s="30">
        <v>0</v>
      </c>
    </row>
    <row r="87" ht="12" customHeight="1">
      <c r="A87" s="8">
        <v>421</v>
      </c>
      <c r="B87" s="32" t="s">
        <v>93</v>
      </c>
      <c r="C87" s="24" t="s">
        <v>38</v>
      </c>
      <c r="D87" s="18">
        <v>7.7000000000000002</v>
      </c>
      <c r="E87" s="18">
        <v>6</v>
      </c>
      <c r="F87" s="18">
        <v>45.399999999999999</v>
      </c>
      <c r="G87" s="19">
        <v>266</v>
      </c>
      <c r="H87" s="19">
        <v>13</v>
      </c>
      <c r="I87" s="19">
        <v>11</v>
      </c>
      <c r="J87" s="19">
        <v>57</v>
      </c>
      <c r="K87" s="20">
        <v>0.81000000000000005</v>
      </c>
      <c r="L87" s="20">
        <v>0.10000000000000001</v>
      </c>
      <c r="M87" s="20">
        <v>0</v>
      </c>
      <c r="N87" s="20">
        <v>0</v>
      </c>
    </row>
    <row r="88" ht="12" customHeight="1">
      <c r="A88" s="8"/>
      <c r="B88" s="46" t="s">
        <v>26</v>
      </c>
      <c r="C88" s="49"/>
      <c r="D88" s="37">
        <f>SUM(D86:D87)</f>
        <v>13.300000000000001</v>
      </c>
      <c r="E88" s="37">
        <f t="shared" ref="E88:N88" si="14">SUM(E86:E87)</f>
        <v>11</v>
      </c>
      <c r="F88" s="37">
        <f t="shared" si="14"/>
        <v>67.400000000000006</v>
      </c>
      <c r="G88" s="38">
        <f t="shared" si="14"/>
        <v>422</v>
      </c>
      <c r="H88" s="38">
        <f t="shared" si="14"/>
        <v>255</v>
      </c>
      <c r="I88" s="38">
        <f t="shared" si="14"/>
        <v>41</v>
      </c>
      <c r="J88" s="38">
        <f t="shared" si="14"/>
        <v>245</v>
      </c>
      <c r="K88" s="39">
        <f t="shared" si="14"/>
        <v>1.01</v>
      </c>
      <c r="L88" s="39">
        <f t="shared" si="14"/>
        <v>0.20000000000000001</v>
      </c>
      <c r="M88" s="39">
        <f t="shared" si="14"/>
        <v>1.8</v>
      </c>
      <c r="N88" s="39">
        <f t="shared" si="14"/>
        <v>0</v>
      </c>
    </row>
    <row r="89" ht="12" customHeight="1">
      <c r="A89" s="8"/>
      <c r="B89" s="56" t="s">
        <v>42</v>
      </c>
      <c r="C89" s="51"/>
      <c r="D89" s="51">
        <f>D76+D84+D88</f>
        <v>71.039999999999992</v>
      </c>
      <c r="E89" s="51">
        <f t="shared" ref="E89:N89" si="15">E76+E84+E88</f>
        <v>71.560000000000002</v>
      </c>
      <c r="F89" s="51">
        <f t="shared" si="15"/>
        <v>265.83600000000001</v>
      </c>
      <c r="G89" s="52">
        <f t="shared" si="15"/>
        <v>1995.4000000000001</v>
      </c>
      <c r="H89" s="52">
        <f t="shared" si="15"/>
        <v>695.20000000000005</v>
      </c>
      <c r="I89" s="52">
        <f t="shared" si="15"/>
        <v>143</v>
      </c>
      <c r="J89" s="52">
        <f t="shared" si="15"/>
        <v>965</v>
      </c>
      <c r="K89" s="53">
        <f t="shared" si="15"/>
        <v>15.15</v>
      </c>
      <c r="L89" s="53">
        <f t="shared" si="15"/>
        <v>1.0915999999999999</v>
      </c>
      <c r="M89" s="53">
        <f t="shared" si="15"/>
        <v>31.199999999999999</v>
      </c>
      <c r="N89" s="53">
        <f t="shared" si="15"/>
        <v>0.13</v>
      </c>
    </row>
    <row r="90" ht="12" customHeight="1">
      <c r="A90" s="8"/>
      <c r="B90" s="22" t="s">
        <v>94</v>
      </c>
      <c r="C90" s="24"/>
      <c r="D90" s="18"/>
      <c r="E90" s="18"/>
      <c r="F90" s="18"/>
      <c r="G90" s="19"/>
      <c r="H90" s="19"/>
      <c r="I90" s="19"/>
      <c r="J90" s="19"/>
      <c r="K90" s="20"/>
      <c r="L90" s="20"/>
      <c r="M90" s="20"/>
      <c r="N90" s="20"/>
    </row>
    <row r="91" s="43" customFormat="1" ht="12" customHeight="1">
      <c r="A91" s="8"/>
      <c r="B91" s="23" t="s">
        <v>19</v>
      </c>
      <c r="C91" s="24"/>
      <c r="D91" s="18"/>
      <c r="E91" s="18"/>
      <c r="F91" s="18"/>
      <c r="G91" s="19"/>
      <c r="H91" s="19"/>
      <c r="I91" s="19"/>
      <c r="J91" s="19"/>
      <c r="K91" s="20"/>
      <c r="L91" s="20"/>
      <c r="M91" s="20"/>
      <c r="N91" s="20"/>
      <c r="HQ91" s="45"/>
    </row>
    <row r="92" s="43" customFormat="1" ht="12" customHeight="1">
      <c r="A92" s="25">
        <v>14</v>
      </c>
      <c r="B92" s="26" t="s">
        <v>82</v>
      </c>
      <c r="C92" s="41" t="s">
        <v>83</v>
      </c>
      <c r="D92" s="28">
        <v>0.10000000000000001</v>
      </c>
      <c r="E92" s="28">
        <v>7.2999999999999998</v>
      </c>
      <c r="F92" s="28">
        <v>0.10000000000000001</v>
      </c>
      <c r="G92" s="29">
        <v>66</v>
      </c>
      <c r="H92" s="29">
        <v>2</v>
      </c>
      <c r="I92" s="29">
        <v>0</v>
      </c>
      <c r="J92" s="29">
        <v>3</v>
      </c>
      <c r="K92" s="30">
        <v>0</v>
      </c>
      <c r="L92" s="30">
        <v>0</v>
      </c>
      <c r="M92" s="30">
        <v>0</v>
      </c>
      <c r="N92" s="30">
        <v>0</v>
      </c>
      <c r="HQ92" s="45"/>
    </row>
    <row r="93" s="43" customFormat="1" ht="12" customHeight="1">
      <c r="A93" s="25" t="s">
        <v>95</v>
      </c>
      <c r="B93" s="26" t="s">
        <v>96</v>
      </c>
      <c r="C93" s="41" t="s">
        <v>97</v>
      </c>
      <c r="D93" s="28">
        <v>11.9</v>
      </c>
      <c r="E93" s="28">
        <v>8.0999999999999996</v>
      </c>
      <c r="F93" s="28">
        <v>7.9000000000000004</v>
      </c>
      <c r="G93" s="29">
        <v>152</v>
      </c>
      <c r="H93" s="29">
        <v>169</v>
      </c>
      <c r="I93" s="29">
        <v>39</v>
      </c>
      <c r="J93" s="29">
        <v>102</v>
      </c>
      <c r="K93" s="30">
        <v>0.80000000000000004</v>
      </c>
      <c r="L93" s="30">
        <v>0.050000000000000003</v>
      </c>
      <c r="M93" s="30">
        <v>0.25</v>
      </c>
      <c r="N93" s="30">
        <v>0.02</v>
      </c>
      <c r="HQ93" s="45"/>
    </row>
    <row r="94" s="43" customFormat="1" ht="12" customHeight="1">
      <c r="A94" s="25">
        <v>304</v>
      </c>
      <c r="B94" s="26" t="s">
        <v>98</v>
      </c>
      <c r="C94" s="41" t="s">
        <v>99</v>
      </c>
      <c r="D94" s="28">
        <v>3.7000000000000002</v>
      </c>
      <c r="E94" s="28">
        <v>6.2999999999999998</v>
      </c>
      <c r="F94" s="28">
        <v>28.5</v>
      </c>
      <c r="G94" s="29">
        <v>185</v>
      </c>
      <c r="H94" s="29">
        <v>1</v>
      </c>
      <c r="I94" s="29">
        <v>12</v>
      </c>
      <c r="J94" s="29">
        <v>62</v>
      </c>
      <c r="K94" s="30">
        <v>0.5</v>
      </c>
      <c r="L94" s="30">
        <v>0</v>
      </c>
      <c r="M94" s="30">
        <v>0</v>
      </c>
      <c r="N94" s="30">
        <v>0</v>
      </c>
      <c r="HQ94" s="45"/>
    </row>
    <row r="95" s="43" customFormat="1" ht="12" customHeight="1">
      <c r="A95" s="25"/>
      <c r="B95" s="31" t="s">
        <v>100</v>
      </c>
      <c r="C95" s="41" t="s">
        <v>101</v>
      </c>
      <c r="D95" s="18">
        <v>0</v>
      </c>
      <c r="E95" s="18">
        <v>0</v>
      </c>
      <c r="F95" s="18">
        <v>13.800000000000001</v>
      </c>
      <c r="G95" s="19">
        <v>55</v>
      </c>
      <c r="H95" s="19">
        <v>0</v>
      </c>
      <c r="I95" s="19">
        <v>0</v>
      </c>
      <c r="J95" s="19">
        <v>0</v>
      </c>
      <c r="K95" s="20">
        <v>0</v>
      </c>
      <c r="L95" s="20">
        <v>0</v>
      </c>
      <c r="M95" s="20">
        <v>0</v>
      </c>
      <c r="N95" s="20">
        <v>0</v>
      </c>
      <c r="HQ95" s="45"/>
    </row>
    <row r="96" ht="12" customHeight="1">
      <c r="A96" s="25">
        <v>376</v>
      </c>
      <c r="B96" s="26" t="s">
        <v>24</v>
      </c>
      <c r="C96" s="41" t="s">
        <v>57</v>
      </c>
      <c r="D96" s="18">
        <v>0.20000000000000001</v>
      </c>
      <c r="E96" s="18">
        <v>0.10000000000000001</v>
      </c>
      <c r="F96" s="18">
        <v>5</v>
      </c>
      <c r="G96" s="19">
        <v>21</v>
      </c>
      <c r="H96" s="19">
        <v>5</v>
      </c>
      <c r="I96" s="19">
        <v>4</v>
      </c>
      <c r="J96" s="19">
        <v>8</v>
      </c>
      <c r="K96" s="20">
        <v>0.90000000000000002</v>
      </c>
      <c r="L96" s="20">
        <v>0</v>
      </c>
      <c r="M96" s="20">
        <v>0.10000000000000001</v>
      </c>
      <c r="N96" s="20">
        <v>0</v>
      </c>
    </row>
    <row r="97" ht="12" customHeight="1">
      <c r="A97" s="8"/>
      <c r="B97" s="32" t="s">
        <v>25</v>
      </c>
      <c r="C97" s="24" t="s">
        <v>102</v>
      </c>
      <c r="D97" s="18">
        <v>3.2000000000000002</v>
      </c>
      <c r="E97" s="18">
        <v>0.80000000000000004</v>
      </c>
      <c r="F97" s="18">
        <v>22.879999999999999</v>
      </c>
      <c r="G97" s="19">
        <v>112</v>
      </c>
      <c r="H97" s="19">
        <v>16</v>
      </c>
      <c r="I97" s="19">
        <v>0</v>
      </c>
      <c r="J97" s="19">
        <v>0</v>
      </c>
      <c r="K97" s="20">
        <v>0.80000000000000004</v>
      </c>
      <c r="L97" s="20">
        <v>0.128</v>
      </c>
      <c r="M97" s="20">
        <v>0</v>
      </c>
      <c r="N97" s="20">
        <v>0</v>
      </c>
    </row>
    <row r="98" ht="12" customHeight="1">
      <c r="A98" s="8"/>
      <c r="B98" s="46" t="s">
        <v>26</v>
      </c>
      <c r="C98" s="49"/>
      <c r="D98" s="37">
        <f>SUM(D92:D97)</f>
        <v>19.099999999999998</v>
      </c>
      <c r="E98" s="37">
        <f t="shared" ref="E98:N98" si="16">SUM(E92:E97)</f>
        <v>22.600000000000001</v>
      </c>
      <c r="F98" s="37">
        <f t="shared" si="16"/>
        <v>78.179999999999993</v>
      </c>
      <c r="G98" s="38">
        <f t="shared" si="16"/>
        <v>591</v>
      </c>
      <c r="H98" s="38">
        <f t="shared" si="16"/>
        <v>193</v>
      </c>
      <c r="I98" s="38">
        <f t="shared" si="16"/>
        <v>55</v>
      </c>
      <c r="J98" s="38">
        <f t="shared" si="16"/>
        <v>175</v>
      </c>
      <c r="K98" s="39">
        <f t="shared" si="16"/>
        <v>3</v>
      </c>
      <c r="L98" s="39">
        <f t="shared" si="16"/>
        <v>0.17799999999999999</v>
      </c>
      <c r="M98" s="39">
        <f t="shared" si="16"/>
        <v>0.34999999999999998</v>
      </c>
      <c r="N98" s="39">
        <f t="shared" si="16"/>
        <v>0.02</v>
      </c>
    </row>
    <row r="99" ht="12" customHeight="1">
      <c r="A99" s="8"/>
      <c r="B99" s="23" t="s">
        <v>27</v>
      </c>
      <c r="C99" s="24"/>
      <c r="D99" s="18"/>
      <c r="E99" s="18"/>
      <c r="F99" s="18"/>
      <c r="G99" s="19"/>
      <c r="H99" s="19"/>
      <c r="I99" s="19"/>
      <c r="J99" s="19"/>
      <c r="K99" s="20"/>
      <c r="L99" s="20"/>
      <c r="M99" s="20"/>
      <c r="N99" s="20"/>
    </row>
    <row r="100" ht="12" customHeight="1">
      <c r="A100" s="8" t="s">
        <v>103</v>
      </c>
      <c r="B100" s="26" t="s">
        <v>104</v>
      </c>
      <c r="C100" s="41" t="s">
        <v>57</v>
      </c>
      <c r="D100" s="28">
        <v>1.8400000000000001</v>
      </c>
      <c r="E100" s="28">
        <v>2.3999999999999999</v>
      </c>
      <c r="F100" s="28">
        <v>9.3599999999999994</v>
      </c>
      <c r="G100" s="19">
        <v>77</v>
      </c>
      <c r="H100" s="19">
        <v>13</v>
      </c>
      <c r="I100" s="19">
        <v>21</v>
      </c>
      <c r="J100" s="19">
        <v>56</v>
      </c>
      <c r="K100" s="20">
        <v>0.71999999999999997</v>
      </c>
      <c r="L100" s="20">
        <v>0.32000000000000001</v>
      </c>
      <c r="M100" s="20">
        <v>0.080000000000000002</v>
      </c>
      <c r="N100" s="20">
        <v>0.0080000000000000002</v>
      </c>
      <c r="HQ100" s="34"/>
      <c r="HR100" s="34"/>
    </row>
    <row r="101" ht="12" customHeight="1">
      <c r="A101" s="8" t="s">
        <v>105</v>
      </c>
      <c r="B101" s="26" t="s">
        <v>106</v>
      </c>
      <c r="C101" s="41" t="s">
        <v>72</v>
      </c>
      <c r="D101" s="28">
        <v>19.800000000000001</v>
      </c>
      <c r="E101" s="28">
        <v>18.199999999999999</v>
      </c>
      <c r="F101" s="28">
        <v>11.5</v>
      </c>
      <c r="G101" s="19">
        <v>286</v>
      </c>
      <c r="H101" s="19">
        <v>18</v>
      </c>
      <c r="I101" s="19">
        <v>19</v>
      </c>
      <c r="J101" s="19">
        <v>12</v>
      </c>
      <c r="K101" s="20">
        <v>1.5</v>
      </c>
      <c r="L101" s="20">
        <v>0.20000000000000001</v>
      </c>
      <c r="M101" s="20">
        <v>0.55000000000000004</v>
      </c>
      <c r="N101" s="20">
        <v>0.040000000000000001</v>
      </c>
      <c r="HQ101" s="34"/>
      <c r="HR101" s="34"/>
    </row>
    <row r="102" ht="12" customHeight="1">
      <c r="A102" s="8">
        <v>312</v>
      </c>
      <c r="B102" s="26" t="s">
        <v>73</v>
      </c>
      <c r="C102" s="54">
        <v>150</v>
      </c>
      <c r="D102" s="18">
        <v>3.1000000000000001</v>
      </c>
      <c r="E102" s="18">
        <v>5.2000000000000002</v>
      </c>
      <c r="F102" s="18">
        <v>12.1</v>
      </c>
      <c r="G102" s="19">
        <v>108</v>
      </c>
      <c r="H102" s="19">
        <v>38</v>
      </c>
      <c r="I102" s="19">
        <v>28</v>
      </c>
      <c r="J102" s="19">
        <v>82</v>
      </c>
      <c r="K102" s="20">
        <v>1</v>
      </c>
      <c r="L102" s="20">
        <v>0.10000000000000001</v>
      </c>
      <c r="M102" s="20">
        <v>5.0999999999999996</v>
      </c>
      <c r="N102" s="20">
        <v>0.10000000000000001</v>
      </c>
      <c r="HQ102" s="34"/>
      <c r="HR102" s="34"/>
    </row>
    <row r="103" ht="12" customHeight="1">
      <c r="A103" s="25">
        <v>71</v>
      </c>
      <c r="B103" s="31" t="s">
        <v>30</v>
      </c>
      <c r="C103" s="27">
        <v>50</v>
      </c>
      <c r="D103" s="28">
        <v>0.40000000000000002</v>
      </c>
      <c r="E103" s="28">
        <v>0</v>
      </c>
      <c r="F103" s="28">
        <v>1.3</v>
      </c>
      <c r="G103" s="29">
        <v>7</v>
      </c>
      <c r="H103" s="29">
        <v>12</v>
      </c>
      <c r="I103" s="29">
        <v>7</v>
      </c>
      <c r="J103" s="29">
        <v>21</v>
      </c>
      <c r="K103" s="30">
        <v>0.29999999999999999</v>
      </c>
      <c r="L103" s="30">
        <v>0</v>
      </c>
      <c r="M103" s="30">
        <v>5</v>
      </c>
      <c r="N103" s="30">
        <v>0</v>
      </c>
      <c r="HQ103" s="34"/>
      <c r="HR103" s="34"/>
    </row>
    <row r="104" ht="12" customHeight="1">
      <c r="A104" s="25">
        <v>388</v>
      </c>
      <c r="B104" s="26" t="s">
        <v>107</v>
      </c>
      <c r="C104" s="41" t="s">
        <v>57</v>
      </c>
      <c r="D104" s="28">
        <v>0.69999999999999996</v>
      </c>
      <c r="E104" s="28">
        <v>0.29999999999999999</v>
      </c>
      <c r="F104" s="28">
        <v>24.600000000000001</v>
      </c>
      <c r="G104" s="29">
        <v>104</v>
      </c>
      <c r="H104" s="29">
        <v>10</v>
      </c>
      <c r="I104" s="29">
        <v>3</v>
      </c>
      <c r="J104" s="29">
        <v>3</v>
      </c>
      <c r="K104" s="30">
        <v>0.69999999999999996</v>
      </c>
      <c r="L104" s="30">
        <v>0</v>
      </c>
      <c r="M104" s="30">
        <v>20</v>
      </c>
      <c r="N104" s="30">
        <v>0</v>
      </c>
    </row>
    <row r="105" ht="12" customHeight="1">
      <c r="A105" s="8"/>
      <c r="B105" s="32" t="s">
        <v>33</v>
      </c>
      <c r="C105" s="24" t="s">
        <v>108</v>
      </c>
      <c r="D105" s="18">
        <v>3.7999999999999998</v>
      </c>
      <c r="E105" s="18">
        <v>0.80000000000000004</v>
      </c>
      <c r="F105" s="18">
        <v>25.100000000000001</v>
      </c>
      <c r="G105" s="19">
        <v>123</v>
      </c>
      <c r="H105" s="19">
        <v>28</v>
      </c>
      <c r="I105" s="19">
        <v>0</v>
      </c>
      <c r="J105" s="19">
        <v>0</v>
      </c>
      <c r="K105" s="20">
        <v>1.5</v>
      </c>
      <c r="L105" s="20">
        <v>0.20000000000000001</v>
      </c>
      <c r="M105" s="20">
        <v>0</v>
      </c>
      <c r="N105" s="20">
        <v>0</v>
      </c>
    </row>
    <row r="106" ht="12" customHeight="1">
      <c r="A106" s="25"/>
      <c r="B106" s="35" t="s">
        <v>26</v>
      </c>
      <c r="C106" s="65"/>
      <c r="D106" s="66">
        <f t="shared" ref="D106:N106" si="17">SUM(D100:D105)</f>
        <v>29.640000000000001</v>
      </c>
      <c r="E106" s="66">
        <f t="shared" si="17"/>
        <v>26.899999999999999</v>
      </c>
      <c r="F106" s="66">
        <f t="shared" si="17"/>
        <v>83.960000000000008</v>
      </c>
      <c r="G106" s="67">
        <f>SUM(G100:G105)</f>
        <v>705</v>
      </c>
      <c r="H106" s="67">
        <f t="shared" si="17"/>
        <v>119</v>
      </c>
      <c r="I106" s="67">
        <f t="shared" si="17"/>
        <v>78</v>
      </c>
      <c r="J106" s="67">
        <f t="shared" si="17"/>
        <v>174</v>
      </c>
      <c r="K106" s="68">
        <f t="shared" si="17"/>
        <v>5.7199999999999998</v>
      </c>
      <c r="L106" s="68">
        <f t="shared" si="17"/>
        <v>0.82000000000000006</v>
      </c>
      <c r="M106" s="68">
        <f t="shared" si="17"/>
        <v>30.73</v>
      </c>
      <c r="N106" s="68">
        <f t="shared" si="17"/>
        <v>0.14800000000000002</v>
      </c>
    </row>
    <row r="107" ht="12" customHeight="1">
      <c r="A107" s="8"/>
      <c r="B107" s="23" t="s">
        <v>35</v>
      </c>
      <c r="C107" s="24"/>
      <c r="D107" s="18"/>
      <c r="E107" s="18"/>
      <c r="F107" s="18"/>
      <c r="G107" s="19"/>
      <c r="H107" s="19"/>
      <c r="I107" s="19"/>
      <c r="J107" s="19"/>
      <c r="K107" s="20"/>
      <c r="L107" s="20"/>
      <c r="M107" s="20"/>
      <c r="N107" s="20"/>
    </row>
    <row r="108" ht="12" customHeight="1">
      <c r="A108" s="25" t="s">
        <v>36</v>
      </c>
      <c r="B108" s="48" t="s">
        <v>109</v>
      </c>
      <c r="C108" s="41" t="s">
        <v>38</v>
      </c>
      <c r="D108" s="28">
        <v>5.5999999999999996</v>
      </c>
      <c r="E108" s="28">
        <v>7.2000000000000002</v>
      </c>
      <c r="F108" s="28">
        <v>27.899999999999999</v>
      </c>
      <c r="G108" s="29">
        <v>199</v>
      </c>
      <c r="H108" s="29">
        <v>29</v>
      </c>
      <c r="I108" s="29">
        <v>16</v>
      </c>
      <c r="J108" s="29">
        <v>64</v>
      </c>
      <c r="K108" s="30">
        <v>0.76000000000000001</v>
      </c>
      <c r="L108" s="30">
        <v>0.089999999999999997</v>
      </c>
      <c r="M108" s="30">
        <v>1.3300000000000001</v>
      </c>
      <c r="N108" s="30">
        <v>0.01</v>
      </c>
    </row>
    <row r="109" ht="12" customHeight="1">
      <c r="A109" s="8"/>
      <c r="B109" s="32" t="s">
        <v>110</v>
      </c>
      <c r="C109" s="24" t="s">
        <v>57</v>
      </c>
      <c r="D109" s="18">
        <v>2</v>
      </c>
      <c r="E109" s="18">
        <v>6.4000000000000004</v>
      </c>
      <c r="F109" s="18">
        <v>19</v>
      </c>
      <c r="G109" s="19">
        <v>140</v>
      </c>
      <c r="H109" s="19">
        <v>0</v>
      </c>
      <c r="I109" s="19">
        <v>0</v>
      </c>
      <c r="J109" s="19">
        <v>0</v>
      </c>
      <c r="K109" s="20">
        <v>0</v>
      </c>
      <c r="L109" s="20">
        <v>0</v>
      </c>
      <c r="M109" s="20">
        <v>0</v>
      </c>
      <c r="N109" s="20">
        <v>0</v>
      </c>
    </row>
    <row r="110" ht="12" customHeight="1">
      <c r="A110" s="8"/>
      <c r="B110" s="46" t="s">
        <v>26</v>
      </c>
      <c r="C110" s="49"/>
      <c r="D110" s="37">
        <f>SUM(D108:D109)</f>
        <v>7.5999999999999996</v>
      </c>
      <c r="E110" s="37">
        <f t="shared" ref="E110:N110" si="18">SUM(E108:E109)</f>
        <v>13.600000000000001</v>
      </c>
      <c r="F110" s="37">
        <f t="shared" si="18"/>
        <v>46.899999999999999</v>
      </c>
      <c r="G110" s="38">
        <f t="shared" si="18"/>
        <v>339</v>
      </c>
      <c r="H110" s="38">
        <f t="shared" si="18"/>
        <v>29</v>
      </c>
      <c r="I110" s="38">
        <f t="shared" si="18"/>
        <v>16</v>
      </c>
      <c r="J110" s="38">
        <f t="shared" si="18"/>
        <v>64</v>
      </c>
      <c r="K110" s="39">
        <f t="shared" si="18"/>
        <v>0.76000000000000001</v>
      </c>
      <c r="L110" s="39">
        <f t="shared" si="18"/>
        <v>0.089999999999999997</v>
      </c>
      <c r="M110" s="39">
        <f t="shared" si="18"/>
        <v>1.3300000000000001</v>
      </c>
      <c r="N110" s="39">
        <f t="shared" si="18"/>
        <v>0.01</v>
      </c>
    </row>
    <row r="111" ht="12" customHeight="1">
      <c r="A111" s="8"/>
      <c r="B111" s="56" t="s">
        <v>42</v>
      </c>
      <c r="C111" s="51"/>
      <c r="D111" s="51">
        <f t="shared" ref="D111:N111" si="19">D98+D106+D110</f>
        <v>56.339999999999996</v>
      </c>
      <c r="E111" s="51">
        <f t="shared" si="19"/>
        <v>63.100000000000001</v>
      </c>
      <c r="F111" s="51">
        <f t="shared" si="19"/>
        <v>209.03999999999999</v>
      </c>
      <c r="G111" s="52">
        <f t="shared" si="19"/>
        <v>1635</v>
      </c>
      <c r="H111" s="52">
        <f t="shared" si="19"/>
        <v>341</v>
      </c>
      <c r="I111" s="52">
        <f t="shared" si="19"/>
        <v>149</v>
      </c>
      <c r="J111" s="52">
        <f t="shared" si="19"/>
        <v>413</v>
      </c>
      <c r="K111" s="53">
        <f t="shared" si="19"/>
        <v>9.4799999999999986</v>
      </c>
      <c r="L111" s="53">
        <f t="shared" si="19"/>
        <v>1.0880000000000001</v>
      </c>
      <c r="M111" s="53">
        <f t="shared" si="19"/>
        <v>32.410000000000004</v>
      </c>
      <c r="N111" s="53">
        <f t="shared" si="19"/>
        <v>0.17800000000000002</v>
      </c>
    </row>
    <row r="112" ht="12" customHeight="1">
      <c r="A112" s="8"/>
      <c r="B112" s="69" t="s">
        <v>111</v>
      </c>
      <c r="C112" s="24"/>
      <c r="D112" s="18"/>
      <c r="E112" s="18"/>
      <c r="F112" s="18"/>
      <c r="G112" s="19"/>
      <c r="H112" s="19"/>
      <c r="I112" s="19"/>
      <c r="J112" s="19"/>
      <c r="K112" s="20"/>
      <c r="L112" s="20"/>
      <c r="M112" s="20"/>
      <c r="N112" s="20"/>
    </row>
    <row r="113" ht="12" customHeight="1">
      <c r="A113" s="8"/>
      <c r="B113" s="22" t="s">
        <v>18</v>
      </c>
      <c r="C113" s="24"/>
      <c r="D113" s="18"/>
      <c r="E113" s="18"/>
      <c r="F113" s="18"/>
      <c r="G113" s="19"/>
      <c r="H113" s="19"/>
      <c r="I113" s="19"/>
      <c r="J113" s="19"/>
      <c r="K113" s="20"/>
      <c r="L113" s="20"/>
      <c r="M113" s="20"/>
      <c r="N113" s="20"/>
    </row>
    <row r="114" ht="12" customHeight="1">
      <c r="A114" s="8"/>
      <c r="B114" s="23" t="s">
        <v>19</v>
      </c>
      <c r="C114" s="24"/>
      <c r="D114" s="18"/>
      <c r="E114" s="18"/>
      <c r="F114" s="18"/>
      <c r="G114" s="19"/>
      <c r="H114" s="19"/>
      <c r="I114" s="19"/>
      <c r="J114" s="19"/>
      <c r="K114" s="20"/>
      <c r="L114" s="20"/>
      <c r="M114" s="20"/>
      <c r="N114" s="20"/>
    </row>
    <row r="115" ht="12" customHeight="1">
      <c r="A115" s="25">
        <v>14</v>
      </c>
      <c r="B115" s="26" t="s">
        <v>60</v>
      </c>
      <c r="C115" s="41" t="s">
        <v>83</v>
      </c>
      <c r="D115" s="28">
        <v>0.10000000000000001</v>
      </c>
      <c r="E115" s="28">
        <v>6.2000000000000002</v>
      </c>
      <c r="F115" s="28">
        <v>2.2000000000000002</v>
      </c>
      <c r="G115" s="29">
        <v>65</v>
      </c>
      <c r="H115" s="29">
        <v>0</v>
      </c>
      <c r="I115" s="29">
        <v>0</v>
      </c>
      <c r="J115" s="29">
        <v>0</v>
      </c>
      <c r="K115" s="30">
        <v>0</v>
      </c>
      <c r="L115" s="30">
        <v>0</v>
      </c>
      <c r="M115" s="30">
        <v>0</v>
      </c>
      <c r="N115" s="30">
        <v>0</v>
      </c>
    </row>
    <row r="116" ht="12" customHeight="1">
      <c r="A116" s="8" t="s">
        <v>112</v>
      </c>
      <c r="B116" s="26" t="s">
        <v>113</v>
      </c>
      <c r="C116" s="24" t="s">
        <v>114</v>
      </c>
      <c r="D116" s="18">
        <v>14.1</v>
      </c>
      <c r="E116" s="18">
        <v>9.3000000000000007</v>
      </c>
      <c r="F116" s="18">
        <v>56.399999999999999</v>
      </c>
      <c r="G116" s="19">
        <v>366</v>
      </c>
      <c r="H116" s="19">
        <v>12</v>
      </c>
      <c r="I116" s="19">
        <v>5</v>
      </c>
      <c r="J116" s="19">
        <v>23</v>
      </c>
      <c r="K116" s="20">
        <v>0.40000000000000002</v>
      </c>
      <c r="L116" s="20">
        <v>0.029999999999999999</v>
      </c>
      <c r="M116" s="20">
        <v>0.23999999999999999</v>
      </c>
      <c r="N116" s="20">
        <v>0.02</v>
      </c>
    </row>
    <row r="117" ht="12" customHeight="1">
      <c r="A117" s="25">
        <v>338</v>
      </c>
      <c r="B117" s="26" t="s">
        <v>23</v>
      </c>
      <c r="C117" s="41" t="s">
        <v>39</v>
      </c>
      <c r="D117" s="28">
        <v>0.40000000000000002</v>
      </c>
      <c r="E117" s="18">
        <v>0.40000000000000002</v>
      </c>
      <c r="F117" s="18">
        <v>10.800000000000001</v>
      </c>
      <c r="G117" s="19">
        <v>49</v>
      </c>
      <c r="H117" s="19">
        <v>18</v>
      </c>
      <c r="I117" s="19">
        <v>10</v>
      </c>
      <c r="J117" s="19">
        <v>12</v>
      </c>
      <c r="K117" s="20">
        <v>2.3999999999999999</v>
      </c>
      <c r="L117" s="20">
        <v>0</v>
      </c>
      <c r="M117" s="20">
        <v>11</v>
      </c>
      <c r="N117" s="20">
        <v>0</v>
      </c>
    </row>
    <row r="118" ht="12" customHeight="1">
      <c r="A118" s="25">
        <v>376</v>
      </c>
      <c r="B118" s="26" t="s">
        <v>24</v>
      </c>
      <c r="C118" s="41" t="s">
        <v>57</v>
      </c>
      <c r="D118" s="18">
        <v>0.20000000000000001</v>
      </c>
      <c r="E118" s="18">
        <v>0.10000000000000001</v>
      </c>
      <c r="F118" s="18">
        <v>5</v>
      </c>
      <c r="G118" s="19">
        <v>21</v>
      </c>
      <c r="H118" s="19">
        <v>5</v>
      </c>
      <c r="I118" s="19">
        <v>4</v>
      </c>
      <c r="J118" s="19">
        <v>8</v>
      </c>
      <c r="K118" s="20">
        <v>0.90000000000000002</v>
      </c>
      <c r="L118" s="20">
        <v>0</v>
      </c>
      <c r="M118" s="20">
        <v>0.10000000000000001</v>
      </c>
      <c r="N118" s="20">
        <v>0</v>
      </c>
    </row>
    <row r="119" ht="12" customHeight="1">
      <c r="A119" s="8"/>
      <c r="B119" s="32" t="s">
        <v>25</v>
      </c>
      <c r="C119" s="24" t="s">
        <v>115</v>
      </c>
      <c r="D119" s="18">
        <v>2</v>
      </c>
      <c r="E119" s="18">
        <v>0.5</v>
      </c>
      <c r="F119" s="18">
        <v>14.300000000000001</v>
      </c>
      <c r="G119" s="19">
        <v>70</v>
      </c>
      <c r="H119" s="19">
        <v>10</v>
      </c>
      <c r="I119" s="19">
        <v>0</v>
      </c>
      <c r="J119" s="19">
        <v>0</v>
      </c>
      <c r="K119" s="20">
        <v>0.5</v>
      </c>
      <c r="L119" s="20">
        <v>0.10000000000000001</v>
      </c>
      <c r="M119" s="20">
        <v>0</v>
      </c>
      <c r="N119" s="20">
        <v>0</v>
      </c>
    </row>
    <row r="120" ht="12" customHeight="1">
      <c r="A120" s="8"/>
      <c r="B120" s="46" t="s">
        <v>26</v>
      </c>
      <c r="C120" s="49"/>
      <c r="D120" s="37">
        <f>SUM(D115:D119)</f>
        <v>16.799999999999997</v>
      </c>
      <c r="E120" s="37">
        <f t="shared" ref="E120:N120" si="20">SUM(E115:E119)</f>
        <v>16.5</v>
      </c>
      <c r="F120" s="37">
        <f t="shared" si="20"/>
        <v>88.700000000000003</v>
      </c>
      <c r="G120" s="38">
        <f t="shared" si="20"/>
        <v>571</v>
      </c>
      <c r="H120" s="38">
        <f t="shared" si="20"/>
        <v>45</v>
      </c>
      <c r="I120" s="38">
        <f t="shared" si="20"/>
        <v>19</v>
      </c>
      <c r="J120" s="38">
        <f t="shared" si="20"/>
        <v>43</v>
      </c>
      <c r="K120" s="39">
        <f t="shared" si="20"/>
        <v>4.1999999999999993</v>
      </c>
      <c r="L120" s="39">
        <f t="shared" si="20"/>
        <v>0.13</v>
      </c>
      <c r="M120" s="39">
        <f t="shared" si="20"/>
        <v>11.34</v>
      </c>
      <c r="N120" s="39">
        <f t="shared" si="20"/>
        <v>0.02</v>
      </c>
    </row>
    <row r="121" ht="12" customHeight="1">
      <c r="A121" s="8"/>
      <c r="B121" s="23" t="s">
        <v>27</v>
      </c>
      <c r="C121" s="24"/>
      <c r="D121" s="18"/>
      <c r="E121" s="18"/>
      <c r="F121" s="18"/>
      <c r="G121" s="19"/>
      <c r="H121" s="19"/>
      <c r="I121" s="19"/>
      <c r="J121" s="19"/>
      <c r="K121" s="20"/>
      <c r="L121" s="20"/>
      <c r="M121" s="20"/>
      <c r="N121" s="20"/>
    </row>
    <row r="122" ht="12" customHeight="1">
      <c r="A122" s="8">
        <v>88</v>
      </c>
      <c r="B122" s="26" t="s">
        <v>116</v>
      </c>
      <c r="C122" s="41" t="s">
        <v>57</v>
      </c>
      <c r="D122" s="28">
        <v>1.3600000000000001</v>
      </c>
      <c r="E122" s="28">
        <v>4</v>
      </c>
      <c r="F122" s="28">
        <v>6.2400000000000002</v>
      </c>
      <c r="G122" s="19">
        <v>66</v>
      </c>
      <c r="H122" s="19">
        <v>27</v>
      </c>
      <c r="I122" s="19">
        <v>15</v>
      </c>
      <c r="J122" s="19">
        <v>38</v>
      </c>
      <c r="K122" s="20">
        <v>0.64000000000000001</v>
      </c>
      <c r="L122" s="20">
        <v>0.16</v>
      </c>
      <c r="M122" s="20">
        <v>15.199999999999999</v>
      </c>
      <c r="N122" s="20">
        <v>0</v>
      </c>
    </row>
    <row r="123" ht="12" customHeight="1">
      <c r="A123" s="25">
        <v>260</v>
      </c>
      <c r="B123" s="31" t="s">
        <v>117</v>
      </c>
      <c r="C123" s="41" t="s">
        <v>38</v>
      </c>
      <c r="D123" s="28">
        <v>10.6</v>
      </c>
      <c r="E123" s="28">
        <v>10.5</v>
      </c>
      <c r="F123" s="28">
        <v>2.3999999999999999</v>
      </c>
      <c r="G123" s="29">
        <v>146</v>
      </c>
      <c r="H123" s="29">
        <v>15.699999999999999</v>
      </c>
      <c r="I123" s="29">
        <v>17.899999999999999</v>
      </c>
      <c r="J123" s="29">
        <v>23</v>
      </c>
      <c r="K123" s="30">
        <v>1.2</v>
      </c>
      <c r="L123" s="30">
        <v>0.059999999999999998</v>
      </c>
      <c r="M123" s="30">
        <v>0.5</v>
      </c>
      <c r="N123" s="30">
        <v>0.01</v>
      </c>
    </row>
    <row r="124" ht="12" customHeight="1">
      <c r="A124" s="8">
        <v>302</v>
      </c>
      <c r="B124" s="26" t="s">
        <v>118</v>
      </c>
      <c r="C124" s="54">
        <v>150</v>
      </c>
      <c r="D124" s="18">
        <v>8.5</v>
      </c>
      <c r="E124" s="18">
        <v>7.2999999999999998</v>
      </c>
      <c r="F124" s="18">
        <v>36.600000000000001</v>
      </c>
      <c r="G124" s="19">
        <v>246</v>
      </c>
      <c r="H124" s="19">
        <v>15</v>
      </c>
      <c r="I124" s="19">
        <v>133</v>
      </c>
      <c r="J124" s="19">
        <v>201</v>
      </c>
      <c r="K124" s="20">
        <v>4.5</v>
      </c>
      <c r="L124" s="20">
        <v>0.20000000000000001</v>
      </c>
      <c r="M124" s="20">
        <v>0</v>
      </c>
      <c r="N124" s="20">
        <v>0</v>
      </c>
    </row>
    <row r="125" ht="12" customHeight="1">
      <c r="A125" s="25">
        <v>71</v>
      </c>
      <c r="B125" s="31" t="s">
        <v>53</v>
      </c>
      <c r="C125" s="41" t="s">
        <v>119</v>
      </c>
      <c r="D125" s="18">
        <v>0.69999999999999996</v>
      </c>
      <c r="E125" s="18">
        <v>0.10000000000000001</v>
      </c>
      <c r="F125" s="18">
        <v>2.3999999999999999</v>
      </c>
      <c r="G125" s="19">
        <v>14</v>
      </c>
      <c r="H125" s="19">
        <v>8</v>
      </c>
      <c r="I125" s="19">
        <v>12</v>
      </c>
      <c r="J125" s="19">
        <v>16</v>
      </c>
      <c r="K125" s="20">
        <v>0.59999999999999998</v>
      </c>
      <c r="L125" s="20">
        <v>0.040000000000000001</v>
      </c>
      <c r="M125" s="20">
        <v>15</v>
      </c>
      <c r="N125" s="20">
        <v>0</v>
      </c>
    </row>
    <row r="126" s="70" customFormat="1" ht="12" customHeight="1">
      <c r="A126" s="25" t="s">
        <v>120</v>
      </c>
      <c r="B126" s="26" t="s">
        <v>121</v>
      </c>
      <c r="C126" s="41" t="s">
        <v>57</v>
      </c>
      <c r="D126" s="18">
        <v>0</v>
      </c>
      <c r="E126" s="18">
        <v>0</v>
      </c>
      <c r="F126" s="18">
        <v>28</v>
      </c>
      <c r="G126" s="19">
        <v>112</v>
      </c>
      <c r="H126" s="19">
        <v>3</v>
      </c>
      <c r="I126" s="19">
        <v>0</v>
      </c>
      <c r="J126" s="19">
        <v>6</v>
      </c>
      <c r="K126" s="20">
        <v>0</v>
      </c>
      <c r="L126" s="20">
        <v>0</v>
      </c>
      <c r="M126" s="20">
        <v>7.5999999999999996</v>
      </c>
      <c r="N126" s="20">
        <v>0</v>
      </c>
      <c r="HQ126" s="71"/>
      <c r="HR126" s="71"/>
      <c r="HS126" s="71"/>
      <c r="HT126" s="71"/>
      <c r="HU126" s="71"/>
      <c r="HV126" s="71"/>
      <c r="HW126" s="71"/>
      <c r="HX126" s="71"/>
      <c r="HY126" s="71"/>
      <c r="HZ126" s="71"/>
      <c r="IA126" s="71"/>
      <c r="IB126" s="71"/>
      <c r="IC126" s="71"/>
      <c r="ID126" s="71"/>
      <c r="IE126" s="71"/>
      <c r="IF126" s="71"/>
      <c r="IG126" s="71"/>
      <c r="IH126" s="71"/>
      <c r="II126" s="71"/>
      <c r="IJ126" s="71"/>
      <c r="IK126" s="71"/>
      <c r="IL126" s="71"/>
      <c r="IM126" s="71"/>
      <c r="IN126" s="71"/>
      <c r="IO126" s="71"/>
      <c r="IP126" s="71"/>
      <c r="IQ126" s="71"/>
      <c r="IR126" s="71"/>
      <c r="IS126" s="71"/>
      <c r="IT126" s="71"/>
    </row>
    <row r="127" ht="12" customHeight="1">
      <c r="A127" s="8"/>
      <c r="B127" s="32" t="s">
        <v>33</v>
      </c>
      <c r="C127" s="24" t="s">
        <v>122</v>
      </c>
      <c r="D127" s="18">
        <v>4.1600000000000001</v>
      </c>
      <c r="E127" s="18">
        <v>0.8600000000000001</v>
      </c>
      <c r="F127" s="18">
        <v>27.260000000000002</v>
      </c>
      <c r="G127" s="19">
        <v>133.59999999999999</v>
      </c>
      <c r="H127" s="19">
        <v>31.600000000000001</v>
      </c>
      <c r="I127" s="19">
        <v>0</v>
      </c>
      <c r="J127" s="19">
        <v>0</v>
      </c>
      <c r="K127" s="20">
        <v>1.6759999999999999</v>
      </c>
      <c r="L127" s="20">
        <v>0.188</v>
      </c>
      <c r="M127" s="20">
        <v>0</v>
      </c>
      <c r="N127" s="20">
        <v>0</v>
      </c>
    </row>
    <row r="128" ht="12" customHeight="1">
      <c r="A128" s="8"/>
      <c r="B128" s="46" t="s">
        <v>26</v>
      </c>
      <c r="C128" s="49"/>
      <c r="D128" s="37">
        <f>SUM(D122:D127)</f>
        <v>25.32</v>
      </c>
      <c r="E128" s="37">
        <f t="shared" ref="E128:N128" si="21">SUM(E122:E127)</f>
        <v>22.760000000000002</v>
      </c>
      <c r="F128" s="37">
        <f t="shared" si="21"/>
        <v>102.90000000000001</v>
      </c>
      <c r="G128" s="38">
        <f t="shared" si="21"/>
        <v>717.60000000000002</v>
      </c>
      <c r="H128" s="38">
        <f t="shared" si="21"/>
        <v>100.30000000000001</v>
      </c>
      <c r="I128" s="38">
        <f t="shared" si="21"/>
        <v>177.90000000000001</v>
      </c>
      <c r="J128" s="38">
        <f t="shared" si="21"/>
        <v>284</v>
      </c>
      <c r="K128" s="39">
        <f t="shared" si="21"/>
        <v>8.6159999999999997</v>
      </c>
      <c r="L128" s="39">
        <f t="shared" si="21"/>
        <v>0.64800000000000002</v>
      </c>
      <c r="M128" s="39">
        <f t="shared" si="21"/>
        <v>38.299999999999997</v>
      </c>
      <c r="N128" s="39">
        <f t="shared" si="21"/>
        <v>0.01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2" customHeight="1">
      <c r="A129" s="8"/>
      <c r="B129" s="23" t="s">
        <v>35</v>
      </c>
      <c r="C129" s="24"/>
      <c r="D129" s="18"/>
      <c r="E129" s="18"/>
      <c r="F129" s="18"/>
      <c r="G129" s="19"/>
      <c r="H129" s="19"/>
      <c r="I129" s="19"/>
      <c r="J129" s="19"/>
      <c r="K129" s="20"/>
      <c r="L129" s="20"/>
      <c r="M129" s="20"/>
      <c r="N129" s="2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2" customHeight="1">
      <c r="A130" s="8" t="s">
        <v>36</v>
      </c>
      <c r="B130" s="26" t="s">
        <v>123</v>
      </c>
      <c r="C130" s="24" t="s">
        <v>38</v>
      </c>
      <c r="D130" s="18">
        <v>4.7999999999999998</v>
      </c>
      <c r="E130" s="18">
        <v>5.2000000000000002</v>
      </c>
      <c r="F130" s="18">
        <v>51.299999999999997</v>
      </c>
      <c r="G130" s="19">
        <v>272</v>
      </c>
      <c r="H130" s="19">
        <v>31</v>
      </c>
      <c r="I130" s="19">
        <v>12</v>
      </c>
      <c r="J130" s="19">
        <v>52</v>
      </c>
      <c r="K130" s="20">
        <v>0.64000000000000001</v>
      </c>
      <c r="L130" s="20">
        <v>0.050000000000000003</v>
      </c>
      <c r="M130" s="20">
        <v>0.28999999999999998</v>
      </c>
      <c r="N130" s="20">
        <v>0.01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2" customHeight="1">
      <c r="A131" s="25">
        <v>338</v>
      </c>
      <c r="B131" s="26" t="s">
        <v>23</v>
      </c>
      <c r="C131" s="41" t="s">
        <v>39</v>
      </c>
      <c r="D131" s="28">
        <v>0.40000000000000002</v>
      </c>
      <c r="E131" s="28">
        <v>0.40000000000000002</v>
      </c>
      <c r="F131" s="28">
        <v>10.800000000000001</v>
      </c>
      <c r="G131" s="29">
        <v>49</v>
      </c>
      <c r="H131" s="29">
        <v>18</v>
      </c>
      <c r="I131" s="29">
        <v>10</v>
      </c>
      <c r="J131" s="29">
        <v>12</v>
      </c>
      <c r="K131" s="30">
        <v>2.3999999999999999</v>
      </c>
      <c r="L131" s="30">
        <v>0</v>
      </c>
      <c r="M131" s="30">
        <v>11</v>
      </c>
      <c r="N131" s="30">
        <v>0</v>
      </c>
    </row>
    <row r="132" ht="12" customHeight="1">
      <c r="A132" s="25" t="s">
        <v>79</v>
      </c>
      <c r="B132" s="64" t="s">
        <v>80</v>
      </c>
      <c r="C132" s="41" t="s">
        <v>57</v>
      </c>
      <c r="D132" s="28">
        <v>0.20000000000000001</v>
      </c>
      <c r="E132" s="18">
        <v>0.10000000000000001</v>
      </c>
      <c r="F132" s="18">
        <v>17</v>
      </c>
      <c r="G132" s="19">
        <v>69</v>
      </c>
      <c r="H132" s="19">
        <v>9</v>
      </c>
      <c r="I132" s="19">
        <v>3</v>
      </c>
      <c r="J132" s="19">
        <v>6</v>
      </c>
      <c r="K132" s="20">
        <v>0.10000000000000001</v>
      </c>
      <c r="L132" s="20">
        <v>0.01</v>
      </c>
      <c r="M132" s="20">
        <v>15</v>
      </c>
      <c r="N132" s="20">
        <v>0</v>
      </c>
    </row>
    <row r="133" ht="12" customHeight="1">
      <c r="A133" s="8"/>
      <c r="B133" s="46" t="s">
        <v>26</v>
      </c>
      <c r="C133" s="49"/>
      <c r="D133" s="37">
        <f>SUM(D130:D132)</f>
        <v>5.4000000000000004</v>
      </c>
      <c r="E133" s="37">
        <f t="shared" ref="E133:N133" si="22">SUM(E130:E132)</f>
        <v>5.7000000000000002</v>
      </c>
      <c r="F133" s="37">
        <f t="shared" si="22"/>
        <v>79.099999999999994</v>
      </c>
      <c r="G133" s="38">
        <f t="shared" si="22"/>
        <v>390</v>
      </c>
      <c r="H133" s="38">
        <f t="shared" si="22"/>
        <v>58</v>
      </c>
      <c r="I133" s="38">
        <f t="shared" si="22"/>
        <v>25</v>
      </c>
      <c r="J133" s="38">
        <f t="shared" si="22"/>
        <v>70</v>
      </c>
      <c r="K133" s="39">
        <f t="shared" si="22"/>
        <v>3.1400000000000001</v>
      </c>
      <c r="L133" s="39">
        <f t="shared" si="22"/>
        <v>0.060000000000000005</v>
      </c>
      <c r="M133" s="39">
        <f t="shared" si="22"/>
        <v>26.289999999999999</v>
      </c>
      <c r="N133" s="39">
        <f t="shared" si="22"/>
        <v>0.01</v>
      </c>
    </row>
    <row r="134" ht="12" customHeight="1">
      <c r="A134" s="8"/>
      <c r="B134" s="50" t="s">
        <v>42</v>
      </c>
      <c r="C134" s="51"/>
      <c r="D134" s="51">
        <f>D120+D128+D133</f>
        <v>47.519999999999996</v>
      </c>
      <c r="E134" s="51">
        <f t="shared" ref="E134:N134" si="23">E120+E128+E133</f>
        <v>44.960000000000008</v>
      </c>
      <c r="F134" s="51">
        <f t="shared" si="23"/>
        <v>270.70000000000005</v>
      </c>
      <c r="G134" s="52">
        <f t="shared" si="23"/>
        <v>1678.5999999999999</v>
      </c>
      <c r="H134" s="52">
        <f t="shared" si="23"/>
        <v>203.30000000000001</v>
      </c>
      <c r="I134" s="52">
        <f t="shared" si="23"/>
        <v>221.90000000000001</v>
      </c>
      <c r="J134" s="52">
        <f t="shared" si="23"/>
        <v>397</v>
      </c>
      <c r="K134" s="53">
        <f t="shared" si="23"/>
        <v>15.956</v>
      </c>
      <c r="L134" s="53">
        <f t="shared" si="23"/>
        <v>0.83800000000000008</v>
      </c>
      <c r="M134" s="53">
        <f t="shared" si="23"/>
        <v>75.930000000000007</v>
      </c>
      <c r="N134" s="53">
        <f t="shared" si="23"/>
        <v>0.040000000000000001</v>
      </c>
    </row>
    <row r="135" ht="12" customHeight="1">
      <c r="A135" s="8"/>
      <c r="B135" s="22" t="s">
        <v>43</v>
      </c>
      <c r="C135" s="24"/>
      <c r="D135" s="18"/>
      <c r="E135" s="18"/>
      <c r="F135" s="18"/>
      <c r="G135" s="19"/>
      <c r="H135" s="19"/>
      <c r="I135" s="19"/>
      <c r="J135" s="19"/>
      <c r="K135" s="20"/>
      <c r="L135" s="20"/>
      <c r="M135" s="20"/>
      <c r="N135" s="20"/>
    </row>
    <row r="136" ht="12" customHeight="1">
      <c r="A136" s="8"/>
      <c r="B136" s="23" t="s">
        <v>19</v>
      </c>
      <c r="C136" s="24"/>
      <c r="D136" s="18"/>
      <c r="E136" s="18"/>
      <c r="F136" s="18"/>
      <c r="G136" s="19"/>
      <c r="H136" s="19"/>
      <c r="I136" s="19"/>
      <c r="J136" s="19"/>
      <c r="K136" s="20"/>
      <c r="L136" s="20"/>
      <c r="M136" s="20"/>
      <c r="N136" s="20"/>
    </row>
    <row r="137" ht="12" customHeight="1">
      <c r="A137" s="25">
        <v>14</v>
      </c>
      <c r="B137" s="26" t="s">
        <v>82</v>
      </c>
      <c r="C137" s="41" t="s">
        <v>83</v>
      </c>
      <c r="D137" s="28">
        <v>0.10000000000000001</v>
      </c>
      <c r="E137" s="28">
        <v>7.2999999999999998</v>
      </c>
      <c r="F137" s="28">
        <v>0.10000000000000001</v>
      </c>
      <c r="G137" s="29">
        <v>66</v>
      </c>
      <c r="H137" s="29">
        <v>2</v>
      </c>
      <c r="I137" s="29">
        <v>0</v>
      </c>
      <c r="J137" s="29">
        <v>3</v>
      </c>
      <c r="K137" s="30">
        <v>0</v>
      </c>
      <c r="L137" s="30">
        <v>0</v>
      </c>
      <c r="M137" s="30">
        <v>0</v>
      </c>
      <c r="N137" s="30">
        <v>0</v>
      </c>
    </row>
    <row r="138" ht="12" customHeight="1">
      <c r="A138" s="72" t="s">
        <v>61</v>
      </c>
      <c r="B138" s="26" t="s">
        <v>124</v>
      </c>
      <c r="C138" s="41" t="s">
        <v>61</v>
      </c>
      <c r="D138" s="28">
        <v>3.5</v>
      </c>
      <c r="E138" s="28">
        <v>4.4000000000000004</v>
      </c>
      <c r="F138" s="28">
        <v>0</v>
      </c>
      <c r="G138" s="29">
        <v>53</v>
      </c>
      <c r="H138" s="29">
        <v>150</v>
      </c>
      <c r="I138" s="29">
        <v>8</v>
      </c>
      <c r="J138" s="29">
        <v>90</v>
      </c>
      <c r="K138" s="30">
        <v>0.14999999999999999</v>
      </c>
      <c r="L138" s="30">
        <v>0.01</v>
      </c>
      <c r="M138" s="30">
        <v>0.12</v>
      </c>
      <c r="N138" s="30">
        <v>0.050000000000000003</v>
      </c>
    </row>
    <row r="139" ht="12" customHeight="1">
      <c r="A139" s="25" t="s">
        <v>62</v>
      </c>
      <c r="B139" s="31" t="s">
        <v>125</v>
      </c>
      <c r="C139" s="41" t="s">
        <v>64</v>
      </c>
      <c r="D139" s="28">
        <v>4.7000000000000002</v>
      </c>
      <c r="E139" s="28">
        <v>6.5999999999999996</v>
      </c>
      <c r="F139" s="28">
        <v>22.5</v>
      </c>
      <c r="G139" s="29">
        <v>168</v>
      </c>
      <c r="H139" s="29">
        <v>124</v>
      </c>
      <c r="I139" s="29">
        <v>27</v>
      </c>
      <c r="J139" s="29">
        <v>127</v>
      </c>
      <c r="K139" s="30">
        <v>0.5</v>
      </c>
      <c r="L139" s="30">
        <v>0.080000000000000002</v>
      </c>
      <c r="M139" s="30">
        <v>1.3</v>
      </c>
      <c r="N139" s="30">
        <v>0.20000000000000001</v>
      </c>
    </row>
    <row r="140" ht="12" customHeight="1">
      <c r="A140" s="8"/>
      <c r="B140" s="31" t="s">
        <v>126</v>
      </c>
      <c r="C140" s="41" t="s">
        <v>38</v>
      </c>
      <c r="D140" s="18">
        <v>2.7999999999999998</v>
      </c>
      <c r="E140" s="18">
        <v>2.7999999999999998</v>
      </c>
      <c r="F140" s="18">
        <v>11.5</v>
      </c>
      <c r="G140" s="19">
        <v>82</v>
      </c>
      <c r="H140" s="19">
        <v>0</v>
      </c>
      <c r="I140" s="19">
        <v>0</v>
      </c>
      <c r="J140" s="19">
        <v>0</v>
      </c>
      <c r="K140" s="20">
        <v>0</v>
      </c>
      <c r="L140" s="20">
        <v>0</v>
      </c>
      <c r="M140" s="20">
        <v>0</v>
      </c>
      <c r="N140" s="20">
        <v>0</v>
      </c>
    </row>
    <row r="141" ht="12" customHeight="1">
      <c r="A141" s="25">
        <v>376</v>
      </c>
      <c r="B141" s="26" t="s">
        <v>24</v>
      </c>
      <c r="C141" s="41" t="s">
        <v>57</v>
      </c>
      <c r="D141" s="18">
        <v>0.20000000000000001</v>
      </c>
      <c r="E141" s="18">
        <v>0.10000000000000001</v>
      </c>
      <c r="F141" s="18">
        <v>5</v>
      </c>
      <c r="G141" s="19">
        <v>21</v>
      </c>
      <c r="H141" s="19">
        <v>5</v>
      </c>
      <c r="I141" s="19">
        <v>4</v>
      </c>
      <c r="J141" s="19">
        <v>8</v>
      </c>
      <c r="K141" s="20">
        <v>0.90000000000000002</v>
      </c>
      <c r="L141" s="20">
        <v>0</v>
      </c>
      <c r="M141" s="20">
        <v>0.10000000000000001</v>
      </c>
      <c r="N141" s="20">
        <v>0</v>
      </c>
    </row>
    <row r="142" ht="12" customHeight="1">
      <c r="A142" s="8"/>
      <c r="B142" s="32" t="s">
        <v>25</v>
      </c>
      <c r="C142" s="24" t="s">
        <v>115</v>
      </c>
      <c r="D142" s="18">
        <v>2.1600000000000001</v>
      </c>
      <c r="E142" s="18">
        <v>0.5</v>
      </c>
      <c r="F142" s="18">
        <v>15.4</v>
      </c>
      <c r="G142" s="19">
        <v>86</v>
      </c>
      <c r="H142" s="19">
        <v>11</v>
      </c>
      <c r="I142" s="19">
        <v>0</v>
      </c>
      <c r="J142" s="19">
        <v>0</v>
      </c>
      <c r="K142" s="20">
        <v>0.5</v>
      </c>
      <c r="L142" s="20">
        <v>0.10000000000000001</v>
      </c>
      <c r="M142" s="20">
        <v>0</v>
      </c>
      <c r="N142" s="20">
        <v>0</v>
      </c>
      <c r="HQ142" s="34"/>
      <c r="HR142" s="34"/>
    </row>
    <row r="143" ht="12" customHeight="1">
      <c r="A143" s="8"/>
      <c r="B143" s="46" t="s">
        <v>26</v>
      </c>
      <c r="C143" s="73"/>
      <c r="D143" s="37">
        <f>SUM(D137:D142)</f>
        <v>13.460000000000001</v>
      </c>
      <c r="E143" s="37">
        <f t="shared" ref="E143:N143" si="24">SUM(E137:E142)</f>
        <v>21.699999999999999</v>
      </c>
      <c r="F143" s="37">
        <f t="shared" si="24"/>
        <v>54.5</v>
      </c>
      <c r="G143" s="67">
        <f t="shared" si="24"/>
        <v>476</v>
      </c>
      <c r="H143" s="38">
        <f t="shared" si="24"/>
        <v>292</v>
      </c>
      <c r="I143" s="38">
        <f t="shared" si="24"/>
        <v>39</v>
      </c>
      <c r="J143" s="38">
        <f t="shared" si="24"/>
        <v>228</v>
      </c>
      <c r="K143" s="39">
        <f t="shared" si="24"/>
        <v>2.0499999999999998</v>
      </c>
      <c r="L143" s="39">
        <f t="shared" si="24"/>
        <v>0.19</v>
      </c>
      <c r="M143" s="39">
        <f t="shared" si="24"/>
        <v>1.52</v>
      </c>
      <c r="N143" s="39">
        <f t="shared" si="24"/>
        <v>0.25</v>
      </c>
    </row>
    <row r="144" ht="12" customHeight="1">
      <c r="A144" s="8"/>
      <c r="B144" s="23" t="s">
        <v>27</v>
      </c>
      <c r="C144" s="24"/>
      <c r="D144" s="18"/>
      <c r="E144" s="18"/>
      <c r="F144" s="18"/>
      <c r="G144" s="19"/>
      <c r="H144" s="19"/>
      <c r="I144" s="19"/>
      <c r="J144" s="19"/>
      <c r="K144" s="20"/>
      <c r="L144" s="20"/>
      <c r="M144" s="20"/>
      <c r="N144" s="20"/>
    </row>
    <row r="145" ht="12" customHeight="1">
      <c r="A145" s="8" t="s">
        <v>127</v>
      </c>
      <c r="B145" s="26" t="s">
        <v>128</v>
      </c>
      <c r="C145" s="41" t="s">
        <v>129</v>
      </c>
      <c r="D145" s="28">
        <v>9.5</v>
      </c>
      <c r="E145" s="28">
        <v>0.80000000000000004</v>
      </c>
      <c r="F145" s="28">
        <v>14</v>
      </c>
      <c r="G145" s="19">
        <v>102</v>
      </c>
      <c r="H145" s="19">
        <v>15</v>
      </c>
      <c r="I145" s="19">
        <v>24</v>
      </c>
      <c r="J145" s="19">
        <v>39</v>
      </c>
      <c r="K145" s="20">
        <v>0.83999999999999997</v>
      </c>
      <c r="L145" s="20">
        <v>0.16</v>
      </c>
      <c r="M145" s="20">
        <v>1.5</v>
      </c>
      <c r="N145" s="20">
        <v>0.02</v>
      </c>
    </row>
    <row r="146" ht="12" customHeight="1">
      <c r="A146" s="25">
        <v>271</v>
      </c>
      <c r="B146" s="26" t="s">
        <v>130</v>
      </c>
      <c r="C146" s="41" t="s">
        <v>38</v>
      </c>
      <c r="D146" s="28">
        <v>13.800000000000001</v>
      </c>
      <c r="E146" s="28">
        <v>11.300000000000001</v>
      </c>
      <c r="F146" s="28">
        <v>10.1</v>
      </c>
      <c r="G146" s="29">
        <v>198</v>
      </c>
      <c r="H146" s="29">
        <v>10</v>
      </c>
      <c r="I146" s="29">
        <v>10</v>
      </c>
      <c r="J146" s="29">
        <v>53</v>
      </c>
      <c r="K146" s="30">
        <v>1</v>
      </c>
      <c r="L146" s="30">
        <v>0.29999999999999999</v>
      </c>
      <c r="M146" s="30">
        <v>0</v>
      </c>
      <c r="N146" s="30">
        <v>0</v>
      </c>
    </row>
    <row r="147" ht="12" customHeight="1">
      <c r="A147" s="25" t="s">
        <v>131</v>
      </c>
      <c r="B147" s="26" t="s">
        <v>132</v>
      </c>
      <c r="C147" s="41" t="s">
        <v>99</v>
      </c>
      <c r="D147" s="28">
        <v>15.6</v>
      </c>
      <c r="E147" s="28">
        <v>5.9000000000000004</v>
      </c>
      <c r="F147" s="28">
        <v>26</v>
      </c>
      <c r="G147" s="29">
        <v>220</v>
      </c>
      <c r="H147" s="29">
        <v>63</v>
      </c>
      <c r="I147" s="29">
        <v>61</v>
      </c>
      <c r="J147" s="29">
        <v>154</v>
      </c>
      <c r="K147" s="30">
        <v>4.8300000000000001</v>
      </c>
      <c r="L147" s="30">
        <v>0.33000000000000002</v>
      </c>
      <c r="M147" s="30">
        <v>0</v>
      </c>
      <c r="N147" s="30">
        <v>0</v>
      </c>
    </row>
    <row r="148" ht="12" customHeight="1">
      <c r="A148" s="25">
        <v>71</v>
      </c>
      <c r="B148" s="31" t="s">
        <v>53</v>
      </c>
      <c r="C148" s="41" t="s">
        <v>119</v>
      </c>
      <c r="D148" s="18">
        <v>0.69999999999999996</v>
      </c>
      <c r="E148" s="18">
        <v>0.10000000000000001</v>
      </c>
      <c r="F148" s="18">
        <v>2.3999999999999999</v>
      </c>
      <c r="G148" s="19">
        <v>14</v>
      </c>
      <c r="H148" s="19">
        <v>8</v>
      </c>
      <c r="I148" s="19">
        <v>12</v>
      </c>
      <c r="J148" s="19">
        <v>16</v>
      </c>
      <c r="K148" s="20">
        <v>0.59999999999999998</v>
      </c>
      <c r="L148" s="20">
        <v>0.040000000000000001</v>
      </c>
      <c r="M148" s="20">
        <v>15</v>
      </c>
      <c r="N148" s="20">
        <v>0</v>
      </c>
    </row>
    <row r="149" ht="12" customHeight="1">
      <c r="A149" s="25" t="s">
        <v>55</v>
      </c>
      <c r="B149" s="55" t="s">
        <v>56</v>
      </c>
      <c r="C149" s="41" t="s">
        <v>57</v>
      </c>
      <c r="D149" s="18">
        <v>0.20000000000000001</v>
      </c>
      <c r="E149" s="18">
        <v>0.10000000000000001</v>
      </c>
      <c r="F149" s="18">
        <v>12</v>
      </c>
      <c r="G149" s="19">
        <v>49</v>
      </c>
      <c r="H149" s="19">
        <v>11</v>
      </c>
      <c r="I149" s="19">
        <v>8</v>
      </c>
      <c r="J149" s="19">
        <v>9</v>
      </c>
      <c r="K149" s="20">
        <v>0.20000000000000001</v>
      </c>
      <c r="L149" s="20">
        <v>0</v>
      </c>
      <c r="M149" s="20">
        <v>4.5</v>
      </c>
      <c r="N149" s="20">
        <v>0</v>
      </c>
    </row>
    <row r="150" ht="12" customHeight="1">
      <c r="A150" s="8"/>
      <c r="B150" s="32" t="s">
        <v>33</v>
      </c>
      <c r="C150" s="24" t="s">
        <v>133</v>
      </c>
      <c r="D150" s="18">
        <v>5.7999999999999998</v>
      </c>
      <c r="E150" s="18">
        <v>1.3</v>
      </c>
      <c r="F150" s="18">
        <v>39.400000000000006</v>
      </c>
      <c r="G150" s="19">
        <v>196</v>
      </c>
      <c r="H150" s="19">
        <v>38</v>
      </c>
      <c r="I150" s="19">
        <v>0</v>
      </c>
      <c r="J150" s="19">
        <v>0</v>
      </c>
      <c r="K150" s="20">
        <v>1.98</v>
      </c>
      <c r="L150" s="20">
        <v>0.25</v>
      </c>
      <c r="M150" s="20">
        <v>0</v>
      </c>
      <c r="N150" s="20">
        <v>0</v>
      </c>
    </row>
    <row r="151" ht="12" customHeight="1">
      <c r="A151" s="8"/>
      <c r="B151" s="46" t="s">
        <v>26</v>
      </c>
      <c r="C151" s="49"/>
      <c r="D151" s="37">
        <f t="shared" ref="D151:N151" si="25">SUM(D145:D150)</f>
        <v>45.600000000000001</v>
      </c>
      <c r="E151" s="37">
        <f t="shared" si="25"/>
        <v>19.500000000000004</v>
      </c>
      <c r="F151" s="37">
        <f t="shared" si="25"/>
        <v>103.90000000000001</v>
      </c>
      <c r="G151" s="38">
        <f t="shared" si="25"/>
        <v>779</v>
      </c>
      <c r="H151" s="38">
        <f t="shared" si="25"/>
        <v>145</v>
      </c>
      <c r="I151" s="38">
        <f t="shared" si="25"/>
        <v>115</v>
      </c>
      <c r="J151" s="38">
        <f t="shared" si="25"/>
        <v>271</v>
      </c>
      <c r="K151" s="39">
        <f t="shared" si="25"/>
        <v>9.4499999999999993</v>
      </c>
      <c r="L151" s="39">
        <f t="shared" si="25"/>
        <v>1.0800000000000001</v>
      </c>
      <c r="M151" s="39">
        <f t="shared" si="25"/>
        <v>21</v>
      </c>
      <c r="N151" s="39">
        <f t="shared" si="25"/>
        <v>0.02</v>
      </c>
    </row>
    <row r="152" ht="12" customHeight="1">
      <c r="A152" s="8"/>
      <c r="B152" s="23" t="s">
        <v>35</v>
      </c>
      <c r="C152" s="24"/>
      <c r="D152" s="18"/>
      <c r="E152" s="18"/>
      <c r="F152" s="18"/>
      <c r="G152" s="19"/>
      <c r="H152" s="19"/>
      <c r="I152" s="19"/>
      <c r="J152" s="19"/>
      <c r="K152" s="20"/>
      <c r="L152" s="20"/>
      <c r="M152" s="20"/>
      <c r="N152" s="20"/>
    </row>
    <row r="153" ht="12" customHeight="1">
      <c r="A153" s="25">
        <v>386</v>
      </c>
      <c r="B153" s="26" t="s">
        <v>92</v>
      </c>
      <c r="C153" s="41" t="s">
        <v>57</v>
      </c>
      <c r="D153" s="28">
        <v>5.5999999999999996</v>
      </c>
      <c r="E153" s="28">
        <v>5</v>
      </c>
      <c r="F153" s="28">
        <v>22</v>
      </c>
      <c r="G153" s="29">
        <v>156</v>
      </c>
      <c r="H153" s="29">
        <v>242</v>
      </c>
      <c r="I153" s="29">
        <v>30</v>
      </c>
      <c r="J153" s="29">
        <v>188</v>
      </c>
      <c r="K153" s="30">
        <v>0.20000000000000001</v>
      </c>
      <c r="L153" s="30">
        <v>0.10000000000000001</v>
      </c>
      <c r="M153" s="30">
        <v>1.8</v>
      </c>
      <c r="N153" s="30">
        <v>0</v>
      </c>
    </row>
    <row r="154" ht="12" customHeight="1">
      <c r="A154" s="8">
        <v>421</v>
      </c>
      <c r="B154" s="32" t="s">
        <v>93</v>
      </c>
      <c r="C154" s="24" t="s">
        <v>38</v>
      </c>
      <c r="D154" s="18">
        <v>7.7000000000000002</v>
      </c>
      <c r="E154" s="18">
        <v>6</v>
      </c>
      <c r="F154" s="18">
        <v>45.399999999999999</v>
      </c>
      <c r="G154" s="19">
        <v>266</v>
      </c>
      <c r="H154" s="19">
        <v>13</v>
      </c>
      <c r="I154" s="19">
        <v>11</v>
      </c>
      <c r="J154" s="19">
        <v>57</v>
      </c>
      <c r="K154" s="20">
        <v>0.81000000000000005</v>
      </c>
      <c r="L154" s="20">
        <v>0.10000000000000001</v>
      </c>
      <c r="M154" s="20">
        <v>0</v>
      </c>
      <c r="N154" s="20">
        <v>0</v>
      </c>
    </row>
    <row r="155" ht="12" customHeight="1">
      <c r="A155" s="8"/>
      <c r="B155" s="46" t="s">
        <v>26</v>
      </c>
      <c r="C155" s="49"/>
      <c r="D155" s="37">
        <f>SUM(D153:D154)</f>
        <v>13.300000000000001</v>
      </c>
      <c r="E155" s="37">
        <f t="shared" ref="E155:N155" si="26">SUM(E153:E154)</f>
        <v>11</v>
      </c>
      <c r="F155" s="37">
        <f t="shared" si="26"/>
        <v>67.400000000000006</v>
      </c>
      <c r="G155" s="38">
        <f t="shared" si="26"/>
        <v>422</v>
      </c>
      <c r="H155" s="38">
        <f t="shared" si="26"/>
        <v>255</v>
      </c>
      <c r="I155" s="38">
        <f t="shared" si="26"/>
        <v>41</v>
      </c>
      <c r="J155" s="38">
        <f t="shared" si="26"/>
        <v>245</v>
      </c>
      <c r="K155" s="39">
        <f t="shared" si="26"/>
        <v>1.01</v>
      </c>
      <c r="L155" s="39">
        <f t="shared" si="26"/>
        <v>0.20000000000000001</v>
      </c>
      <c r="M155" s="39">
        <f t="shared" si="26"/>
        <v>1.8</v>
      </c>
      <c r="N155" s="39">
        <f t="shared" si="26"/>
        <v>0</v>
      </c>
    </row>
    <row r="156" ht="12" customHeight="1">
      <c r="A156" s="8"/>
      <c r="B156" s="50" t="s">
        <v>42</v>
      </c>
      <c r="C156" s="51"/>
      <c r="D156" s="51">
        <f t="shared" ref="D156:N156" si="27">D143+D151+D155</f>
        <v>72.359999999999999</v>
      </c>
      <c r="E156" s="51">
        <f t="shared" si="27"/>
        <v>52.200000000000003</v>
      </c>
      <c r="F156" s="51">
        <f t="shared" si="27"/>
        <v>225.80000000000001</v>
      </c>
      <c r="G156" s="52">
        <f t="shared" si="27"/>
        <v>1677</v>
      </c>
      <c r="H156" s="52">
        <f t="shared" si="27"/>
        <v>692</v>
      </c>
      <c r="I156" s="52">
        <f t="shared" si="27"/>
        <v>195</v>
      </c>
      <c r="J156" s="52">
        <f t="shared" si="27"/>
        <v>744</v>
      </c>
      <c r="K156" s="53">
        <f t="shared" si="27"/>
        <v>12.51</v>
      </c>
      <c r="L156" s="53">
        <f t="shared" si="27"/>
        <v>1.47</v>
      </c>
      <c r="M156" s="53">
        <f t="shared" si="27"/>
        <v>24.32</v>
      </c>
      <c r="N156" s="53">
        <f t="shared" si="27"/>
        <v>0.27000000000000002</v>
      </c>
    </row>
    <row r="157" ht="12" customHeight="1">
      <c r="A157" s="8"/>
      <c r="B157" s="22" t="s">
        <v>59</v>
      </c>
      <c r="C157" s="24"/>
      <c r="D157" s="18"/>
      <c r="E157" s="18"/>
      <c r="F157" s="18"/>
      <c r="G157" s="19"/>
      <c r="H157" s="19"/>
      <c r="I157" s="19"/>
      <c r="J157" s="19"/>
      <c r="K157" s="20"/>
      <c r="L157" s="20"/>
      <c r="M157" s="20"/>
      <c r="N157" s="20"/>
    </row>
    <row r="158" ht="12" customHeight="1">
      <c r="A158" s="8"/>
      <c r="B158" s="23" t="s">
        <v>19</v>
      </c>
      <c r="C158" s="24"/>
      <c r="D158" s="18"/>
      <c r="E158" s="18"/>
      <c r="F158" s="18"/>
      <c r="G158" s="19"/>
      <c r="H158" s="19"/>
      <c r="I158" s="19"/>
      <c r="J158" s="19"/>
      <c r="K158" s="20"/>
      <c r="L158" s="20"/>
      <c r="M158" s="20"/>
      <c r="N158" s="20"/>
    </row>
    <row r="159" ht="12" customHeight="1">
      <c r="A159" s="72" t="s">
        <v>134</v>
      </c>
      <c r="B159" s="26" t="s">
        <v>135</v>
      </c>
      <c r="C159" s="41" t="s">
        <v>66</v>
      </c>
      <c r="D159" s="28">
        <v>7.2000000000000002</v>
      </c>
      <c r="E159" s="28">
        <v>11</v>
      </c>
      <c r="F159" s="28">
        <v>11.5</v>
      </c>
      <c r="G159" s="29">
        <v>173</v>
      </c>
      <c r="H159" s="29">
        <v>249</v>
      </c>
      <c r="I159" s="29">
        <v>13</v>
      </c>
      <c r="J159" s="29">
        <v>145</v>
      </c>
      <c r="K159" s="30">
        <v>0.40000000000000002</v>
      </c>
      <c r="L159" s="30">
        <v>0.20000000000000001</v>
      </c>
      <c r="M159" s="30">
        <v>0</v>
      </c>
      <c r="N159" s="30">
        <v>0</v>
      </c>
    </row>
    <row r="160" ht="12" customHeight="1">
      <c r="A160" s="8">
        <v>291</v>
      </c>
      <c r="B160" s="26" t="s">
        <v>136</v>
      </c>
      <c r="C160" s="24" t="s">
        <v>99</v>
      </c>
      <c r="D160" s="18">
        <v>8</v>
      </c>
      <c r="E160" s="18">
        <v>12.800000000000001</v>
      </c>
      <c r="F160" s="18">
        <v>34</v>
      </c>
      <c r="G160" s="19">
        <v>283</v>
      </c>
      <c r="H160" s="19">
        <v>17</v>
      </c>
      <c r="I160" s="19">
        <v>27</v>
      </c>
      <c r="J160" s="19">
        <v>76</v>
      </c>
      <c r="K160" s="20">
        <v>1.2</v>
      </c>
      <c r="L160" s="20">
        <v>0.22</v>
      </c>
      <c r="M160" s="20">
        <v>3</v>
      </c>
      <c r="N160" s="20">
        <v>0</v>
      </c>
    </row>
    <row r="161" ht="12" customHeight="1">
      <c r="A161" s="25"/>
      <c r="B161" s="31" t="s">
        <v>100</v>
      </c>
      <c r="C161" s="41" t="s">
        <v>101</v>
      </c>
      <c r="D161" s="18">
        <v>0</v>
      </c>
      <c r="E161" s="18">
        <v>0</v>
      </c>
      <c r="F161" s="18">
        <v>13.800000000000001</v>
      </c>
      <c r="G161" s="19">
        <v>55</v>
      </c>
      <c r="H161" s="19">
        <v>0</v>
      </c>
      <c r="I161" s="19">
        <v>0</v>
      </c>
      <c r="J161" s="19">
        <v>0</v>
      </c>
      <c r="K161" s="20">
        <v>0</v>
      </c>
      <c r="L161" s="20">
        <v>0</v>
      </c>
      <c r="M161" s="20">
        <v>0</v>
      </c>
      <c r="N161" s="20">
        <v>0</v>
      </c>
    </row>
    <row r="162" ht="12" customHeight="1">
      <c r="A162" s="25">
        <v>377</v>
      </c>
      <c r="B162" s="26" t="s">
        <v>40</v>
      </c>
      <c r="C162" s="41" t="s">
        <v>41</v>
      </c>
      <c r="D162" s="18">
        <v>0.29999999999999999</v>
      </c>
      <c r="E162" s="18">
        <v>0.10000000000000001</v>
      </c>
      <c r="F162" s="18">
        <v>5.2000000000000002</v>
      </c>
      <c r="G162" s="19">
        <v>23</v>
      </c>
      <c r="H162" s="19">
        <v>8</v>
      </c>
      <c r="I162" s="19">
        <v>5</v>
      </c>
      <c r="J162" s="19">
        <v>10</v>
      </c>
      <c r="K162" s="20">
        <v>0.88</v>
      </c>
      <c r="L162" s="20">
        <v>0</v>
      </c>
      <c r="M162" s="20">
        <v>2.8999999999999999</v>
      </c>
      <c r="N162" s="20">
        <v>0</v>
      </c>
    </row>
    <row r="163" ht="12" customHeight="1">
      <c r="A163" s="8"/>
      <c r="B163" s="32" t="s">
        <v>25</v>
      </c>
      <c r="C163" s="24" t="s">
        <v>137</v>
      </c>
      <c r="D163" s="18">
        <v>3.04</v>
      </c>
      <c r="E163" s="18">
        <v>0.76000000000000001</v>
      </c>
      <c r="F163" s="18">
        <v>21.736000000000001</v>
      </c>
      <c r="G163" s="19">
        <v>106.40000000000001</v>
      </c>
      <c r="H163" s="19">
        <v>15.199999999999999</v>
      </c>
      <c r="I163" s="19">
        <v>0</v>
      </c>
      <c r="J163" s="19">
        <v>0</v>
      </c>
      <c r="K163" s="20">
        <v>0.76000000000000001</v>
      </c>
      <c r="L163" s="20">
        <v>0.1216</v>
      </c>
      <c r="M163" s="20">
        <v>0</v>
      </c>
      <c r="N163" s="20">
        <v>0</v>
      </c>
    </row>
    <row r="164" ht="12" customHeight="1">
      <c r="A164" s="8"/>
      <c r="B164" s="46" t="s">
        <v>26</v>
      </c>
      <c r="C164" s="49"/>
      <c r="D164" s="37">
        <f>SUM(D159:D163)</f>
        <v>18.539999999999999</v>
      </c>
      <c r="E164" s="37">
        <f t="shared" ref="E164:N164" si="28">SUM(E159:E163)</f>
        <v>24.660000000000004</v>
      </c>
      <c r="F164" s="37">
        <f t="shared" si="28"/>
        <v>86.236000000000004</v>
      </c>
      <c r="G164" s="38">
        <f t="shared" si="28"/>
        <v>640.39999999999998</v>
      </c>
      <c r="H164" s="38">
        <f t="shared" si="28"/>
        <v>289.19999999999999</v>
      </c>
      <c r="I164" s="38">
        <f t="shared" si="28"/>
        <v>45</v>
      </c>
      <c r="J164" s="38">
        <f t="shared" si="28"/>
        <v>231</v>
      </c>
      <c r="K164" s="39">
        <f t="shared" si="28"/>
        <v>3.2400000000000002</v>
      </c>
      <c r="L164" s="39">
        <f t="shared" si="28"/>
        <v>0.54160000000000008</v>
      </c>
      <c r="M164" s="39">
        <f t="shared" si="28"/>
        <v>5.9000000000000004</v>
      </c>
      <c r="N164" s="39">
        <f t="shared" si="28"/>
        <v>0</v>
      </c>
    </row>
    <row r="165" ht="12" customHeight="1">
      <c r="A165" s="8"/>
      <c r="B165" s="23" t="s">
        <v>27</v>
      </c>
      <c r="C165" s="24"/>
      <c r="D165" s="18"/>
      <c r="E165" s="18"/>
      <c r="F165" s="18"/>
      <c r="G165" s="19"/>
      <c r="H165" s="19"/>
      <c r="I165" s="19"/>
      <c r="J165" s="19"/>
      <c r="K165" s="20"/>
      <c r="L165" s="20"/>
      <c r="M165" s="20"/>
      <c r="N165" s="20"/>
    </row>
    <row r="166" ht="12" customHeight="1">
      <c r="A166" s="8">
        <v>96</v>
      </c>
      <c r="B166" s="26" t="s">
        <v>138</v>
      </c>
      <c r="C166" s="41" t="s">
        <v>57</v>
      </c>
      <c r="D166" s="18">
        <v>2.2000000000000002</v>
      </c>
      <c r="E166" s="18">
        <v>5.7999999999999998</v>
      </c>
      <c r="F166" s="18">
        <v>17.399999999999999</v>
      </c>
      <c r="G166" s="19">
        <v>131</v>
      </c>
      <c r="H166" s="19">
        <v>22</v>
      </c>
      <c r="I166" s="19">
        <v>24</v>
      </c>
      <c r="J166" s="19">
        <v>75</v>
      </c>
      <c r="K166" s="20">
        <v>1</v>
      </c>
      <c r="L166" s="20">
        <v>0.20000000000000001</v>
      </c>
      <c r="M166" s="20">
        <v>7.7000000000000002</v>
      </c>
      <c r="N166" s="20">
        <v>0.0050000000000000001</v>
      </c>
    </row>
    <row r="167" ht="12" customHeight="1">
      <c r="A167" s="8">
        <v>234</v>
      </c>
      <c r="B167" s="26" t="s">
        <v>139</v>
      </c>
      <c r="C167" s="41" t="s">
        <v>38</v>
      </c>
      <c r="D167" s="18">
        <v>15.300000000000001</v>
      </c>
      <c r="E167" s="18">
        <v>12.5</v>
      </c>
      <c r="F167" s="18">
        <v>18.399999999999999</v>
      </c>
      <c r="G167" s="19">
        <v>246</v>
      </c>
      <c r="H167" s="19">
        <v>62</v>
      </c>
      <c r="I167" s="19">
        <v>43</v>
      </c>
      <c r="J167" s="19">
        <v>176</v>
      </c>
      <c r="K167" s="20">
        <v>1.3</v>
      </c>
      <c r="L167" s="20">
        <v>0.20000000000000001</v>
      </c>
      <c r="M167" s="20">
        <v>0.40000000000000002</v>
      </c>
      <c r="N167" s="20">
        <v>4.4000000000000004</v>
      </c>
    </row>
    <row r="168" ht="12" customHeight="1">
      <c r="A168" s="8">
        <v>312</v>
      </c>
      <c r="B168" s="26" t="s">
        <v>73</v>
      </c>
      <c r="C168" s="54">
        <v>150</v>
      </c>
      <c r="D168" s="18">
        <v>3.1000000000000001</v>
      </c>
      <c r="E168" s="18">
        <v>5.2000000000000002</v>
      </c>
      <c r="F168" s="18">
        <v>12.1</v>
      </c>
      <c r="G168" s="19">
        <v>108</v>
      </c>
      <c r="H168" s="19">
        <v>38</v>
      </c>
      <c r="I168" s="19">
        <v>28</v>
      </c>
      <c r="J168" s="19">
        <v>82</v>
      </c>
      <c r="K168" s="20">
        <v>1</v>
      </c>
      <c r="L168" s="20">
        <v>0.10000000000000001</v>
      </c>
      <c r="M168" s="20">
        <v>5.0999999999999996</v>
      </c>
      <c r="N168" s="20">
        <v>0.10000000000000001</v>
      </c>
    </row>
    <row r="169" ht="12" customHeight="1">
      <c r="A169" s="8" t="s">
        <v>140</v>
      </c>
      <c r="B169" s="32" t="s">
        <v>141</v>
      </c>
      <c r="C169" s="54">
        <v>70</v>
      </c>
      <c r="D169" s="18">
        <v>1.1000000000000001</v>
      </c>
      <c r="E169" s="18">
        <v>3.6000000000000001</v>
      </c>
      <c r="F169" s="18">
        <v>8.5</v>
      </c>
      <c r="G169" s="19">
        <v>71</v>
      </c>
      <c r="H169" s="19">
        <v>30</v>
      </c>
      <c r="I169" s="19">
        <v>10</v>
      </c>
      <c r="J169" s="19">
        <v>19</v>
      </c>
      <c r="K169" s="20">
        <v>0.40000000000000002</v>
      </c>
      <c r="L169" s="20">
        <v>0</v>
      </c>
      <c r="M169" s="20">
        <v>18.600000000000001</v>
      </c>
      <c r="N169" s="20">
        <v>0</v>
      </c>
    </row>
    <row r="170" ht="12" customHeight="1">
      <c r="A170" s="25"/>
      <c r="B170" s="31" t="s">
        <v>31</v>
      </c>
      <c r="C170" s="41" t="s">
        <v>142</v>
      </c>
      <c r="D170" s="28">
        <v>1.7</v>
      </c>
      <c r="E170" s="28">
        <v>6.2000000000000002</v>
      </c>
      <c r="F170" s="28">
        <v>15.699999999999999</v>
      </c>
      <c r="G170" s="29">
        <v>124</v>
      </c>
      <c r="H170" s="29">
        <v>0</v>
      </c>
      <c r="I170" s="29">
        <v>0</v>
      </c>
      <c r="J170" s="29">
        <v>0</v>
      </c>
      <c r="K170" s="30">
        <v>0</v>
      </c>
      <c r="L170" s="30">
        <v>0</v>
      </c>
      <c r="M170" s="30">
        <v>0</v>
      </c>
      <c r="N170" s="30">
        <v>0</v>
      </c>
    </row>
    <row r="171" ht="12" customHeight="1">
      <c r="A171" s="25">
        <v>348</v>
      </c>
      <c r="B171" s="55" t="s">
        <v>74</v>
      </c>
      <c r="C171" s="41" t="s">
        <v>57</v>
      </c>
      <c r="D171" s="18">
        <v>1.1000000000000001</v>
      </c>
      <c r="E171" s="18">
        <v>0</v>
      </c>
      <c r="F171" s="18">
        <v>13.199999999999999</v>
      </c>
      <c r="G171" s="19">
        <v>86</v>
      </c>
      <c r="H171" s="19">
        <v>33</v>
      </c>
      <c r="I171" s="19">
        <v>21</v>
      </c>
      <c r="J171" s="19">
        <v>29</v>
      </c>
      <c r="K171" s="20">
        <v>0.69999999999999996</v>
      </c>
      <c r="L171" s="20">
        <v>0</v>
      </c>
      <c r="M171" s="20">
        <v>0.90000000000000002</v>
      </c>
      <c r="N171" s="20">
        <v>0</v>
      </c>
    </row>
    <row r="172" ht="12" customHeight="1">
      <c r="A172" s="8"/>
      <c r="B172" s="32" t="s">
        <v>33</v>
      </c>
      <c r="C172" s="24" t="s">
        <v>122</v>
      </c>
      <c r="D172" s="18">
        <v>4.1600000000000001</v>
      </c>
      <c r="E172" s="18">
        <v>0.8600000000000001</v>
      </c>
      <c r="F172" s="18">
        <v>27.260000000000002</v>
      </c>
      <c r="G172" s="19">
        <v>133.59999999999999</v>
      </c>
      <c r="H172" s="19">
        <v>31.600000000000001</v>
      </c>
      <c r="I172" s="19">
        <v>0</v>
      </c>
      <c r="J172" s="19">
        <v>0</v>
      </c>
      <c r="K172" s="20">
        <v>1.6759999999999999</v>
      </c>
      <c r="L172" s="20">
        <v>0.188</v>
      </c>
      <c r="M172" s="20">
        <v>0</v>
      </c>
      <c r="N172" s="20">
        <v>0</v>
      </c>
      <c r="HQ172" s="34"/>
      <c r="HR172" s="34"/>
    </row>
    <row r="173" ht="12" customHeight="1">
      <c r="A173" s="8"/>
      <c r="B173" s="46" t="s">
        <v>26</v>
      </c>
      <c r="C173" s="49"/>
      <c r="D173" s="37">
        <f>SUM(D166:D172)</f>
        <v>28.660000000000004</v>
      </c>
      <c r="E173" s="37">
        <f t="shared" ref="E173:N173" si="29">SUM(E166:E172)</f>
        <v>34.160000000000004</v>
      </c>
      <c r="F173" s="37">
        <f t="shared" si="29"/>
        <v>112.56</v>
      </c>
      <c r="G173" s="38">
        <f t="shared" si="29"/>
        <v>899.60000000000002</v>
      </c>
      <c r="H173" s="38">
        <f t="shared" si="29"/>
        <v>216.59999999999999</v>
      </c>
      <c r="I173" s="38">
        <f t="shared" si="29"/>
        <v>126</v>
      </c>
      <c r="J173" s="38">
        <f t="shared" si="29"/>
        <v>381</v>
      </c>
      <c r="K173" s="39">
        <f t="shared" si="29"/>
        <v>6.0759999999999996</v>
      </c>
      <c r="L173" s="39">
        <f t="shared" si="29"/>
        <v>0.68799999999999994</v>
      </c>
      <c r="M173" s="39">
        <f t="shared" si="29"/>
        <v>32.700000000000003</v>
      </c>
      <c r="N173" s="39">
        <f t="shared" si="29"/>
        <v>4.5049999999999999</v>
      </c>
    </row>
    <row r="174" ht="12" customHeight="1">
      <c r="A174" s="8"/>
      <c r="B174" s="23" t="s">
        <v>35</v>
      </c>
      <c r="C174" s="24"/>
      <c r="D174" s="18"/>
      <c r="E174" s="18"/>
      <c r="F174" s="18"/>
      <c r="G174" s="19"/>
      <c r="H174" s="19"/>
      <c r="I174" s="19"/>
      <c r="J174" s="19"/>
      <c r="K174" s="20"/>
      <c r="L174" s="20"/>
      <c r="M174" s="20"/>
      <c r="N174" s="20"/>
    </row>
    <row r="175" ht="12" customHeight="1">
      <c r="A175" s="25" t="s">
        <v>143</v>
      </c>
      <c r="B175" s="48" t="s">
        <v>144</v>
      </c>
      <c r="C175" s="41" t="s">
        <v>38</v>
      </c>
      <c r="D175" s="28">
        <v>12.800000000000001</v>
      </c>
      <c r="E175" s="28">
        <v>15</v>
      </c>
      <c r="F175" s="28">
        <v>27.800000000000001</v>
      </c>
      <c r="G175" s="29">
        <v>298</v>
      </c>
      <c r="H175" s="29">
        <v>289</v>
      </c>
      <c r="I175" s="29">
        <v>25</v>
      </c>
      <c r="J175" s="29">
        <v>204</v>
      </c>
      <c r="K175" s="30">
        <v>0.69999999999999996</v>
      </c>
      <c r="L175" s="30">
        <v>0.070000000000000007</v>
      </c>
      <c r="M175" s="30">
        <v>0.059999999999999998</v>
      </c>
      <c r="N175" s="30">
        <v>0.029999999999999999</v>
      </c>
    </row>
    <row r="176" ht="12" customHeight="1">
      <c r="A176" s="25">
        <v>388</v>
      </c>
      <c r="B176" s="26" t="s">
        <v>107</v>
      </c>
      <c r="C176" s="41" t="s">
        <v>57</v>
      </c>
      <c r="D176" s="18">
        <v>0.69999999999999996</v>
      </c>
      <c r="E176" s="18">
        <v>0.29999999999999999</v>
      </c>
      <c r="F176" s="18">
        <v>24.600000000000001</v>
      </c>
      <c r="G176" s="19">
        <v>104</v>
      </c>
      <c r="H176" s="19">
        <v>10</v>
      </c>
      <c r="I176" s="19">
        <v>3</v>
      </c>
      <c r="J176" s="19">
        <v>3</v>
      </c>
      <c r="K176" s="20">
        <v>0.69999999999999996</v>
      </c>
      <c r="L176" s="20">
        <v>0.10000000000000001</v>
      </c>
      <c r="M176" s="20">
        <v>0.10000000000000001</v>
      </c>
      <c r="N176" s="20">
        <v>0</v>
      </c>
    </row>
    <row r="177" ht="12" customHeight="1">
      <c r="A177" s="8"/>
      <c r="B177" s="46" t="s">
        <v>26</v>
      </c>
      <c r="C177" s="49"/>
      <c r="D177" s="37">
        <f>SUM(D175:D176)</f>
        <v>13.5</v>
      </c>
      <c r="E177" s="37">
        <f t="shared" ref="E177:N177" si="30">SUM(E175:E176)</f>
        <v>15.300000000000001</v>
      </c>
      <c r="F177" s="37">
        <f t="shared" si="30"/>
        <v>52.400000000000006</v>
      </c>
      <c r="G177" s="38">
        <f t="shared" si="30"/>
        <v>402</v>
      </c>
      <c r="H177" s="38">
        <f t="shared" si="30"/>
        <v>299</v>
      </c>
      <c r="I177" s="38">
        <f t="shared" si="30"/>
        <v>28</v>
      </c>
      <c r="J177" s="38">
        <f t="shared" si="30"/>
        <v>207</v>
      </c>
      <c r="K177" s="39">
        <f t="shared" si="30"/>
        <v>1.3999999999999999</v>
      </c>
      <c r="L177" s="39">
        <f t="shared" si="30"/>
        <v>0.17000000000000001</v>
      </c>
      <c r="M177" s="39">
        <f t="shared" si="30"/>
        <v>0.16</v>
      </c>
      <c r="N177" s="39">
        <f t="shared" si="30"/>
        <v>0.029999999999999999</v>
      </c>
    </row>
    <row r="178" ht="12" customHeight="1">
      <c r="A178" s="8"/>
      <c r="B178" s="56" t="s">
        <v>42</v>
      </c>
      <c r="C178" s="51"/>
      <c r="D178" s="51">
        <f>D164+D173+D177</f>
        <v>60.700000000000003</v>
      </c>
      <c r="E178" s="51">
        <f t="shared" ref="E178:N178" si="31">E164+E173+E177</f>
        <v>74.120000000000005</v>
      </c>
      <c r="F178" s="51">
        <f t="shared" si="31"/>
        <v>251.196</v>
      </c>
      <c r="G178" s="52">
        <f t="shared" si="31"/>
        <v>1942</v>
      </c>
      <c r="H178" s="52">
        <f t="shared" si="31"/>
        <v>804.79999999999995</v>
      </c>
      <c r="I178" s="52">
        <f t="shared" si="31"/>
        <v>199</v>
      </c>
      <c r="J178" s="52">
        <f t="shared" si="31"/>
        <v>819</v>
      </c>
      <c r="K178" s="53">
        <f t="shared" si="31"/>
        <v>10.715999999999999</v>
      </c>
      <c r="L178" s="53">
        <f t="shared" si="31"/>
        <v>1.3996</v>
      </c>
      <c r="M178" s="53">
        <f t="shared" si="31"/>
        <v>38.759999999999998</v>
      </c>
      <c r="N178" s="53">
        <f t="shared" si="31"/>
        <v>4.5350000000000001</v>
      </c>
    </row>
    <row r="179" ht="12" customHeight="1">
      <c r="A179" s="8"/>
      <c r="B179" s="22" t="s">
        <v>81</v>
      </c>
      <c r="C179" s="24"/>
      <c r="D179" s="18"/>
      <c r="E179" s="18"/>
      <c r="F179" s="18"/>
      <c r="G179" s="19"/>
      <c r="H179" s="19"/>
      <c r="I179" s="19"/>
      <c r="J179" s="19"/>
      <c r="K179" s="20"/>
      <c r="L179" s="20"/>
      <c r="M179" s="20"/>
      <c r="N179" s="20"/>
    </row>
    <row r="180" ht="12" customHeight="1">
      <c r="A180" s="8"/>
      <c r="B180" s="23" t="s">
        <v>19</v>
      </c>
      <c r="C180" s="24"/>
      <c r="D180" s="18"/>
      <c r="E180" s="18"/>
      <c r="F180" s="18"/>
      <c r="G180" s="19"/>
      <c r="H180" s="19"/>
      <c r="I180" s="19"/>
      <c r="J180" s="19"/>
      <c r="K180" s="20"/>
      <c r="L180" s="20"/>
      <c r="M180" s="20"/>
      <c r="N180" s="20"/>
    </row>
    <row r="181" ht="12" customHeight="1">
      <c r="A181" s="25">
        <v>204</v>
      </c>
      <c r="B181" s="26" t="s">
        <v>145</v>
      </c>
      <c r="C181" s="41" t="s">
        <v>47</v>
      </c>
      <c r="D181" s="28">
        <v>10.199999999999999</v>
      </c>
      <c r="E181" s="28">
        <v>13.5</v>
      </c>
      <c r="F181" s="28">
        <v>29</v>
      </c>
      <c r="G181" s="29">
        <v>278</v>
      </c>
      <c r="H181" s="29">
        <v>121</v>
      </c>
      <c r="I181" s="29">
        <v>19</v>
      </c>
      <c r="J181" s="29">
        <v>131</v>
      </c>
      <c r="K181" s="30">
        <v>0.80000000000000004</v>
      </c>
      <c r="L181" s="30">
        <v>0.057000000000000002</v>
      </c>
      <c r="M181" s="30">
        <v>0</v>
      </c>
      <c r="N181" s="30">
        <v>0</v>
      </c>
    </row>
    <row r="182" ht="12" customHeight="1">
      <c r="A182" s="25"/>
      <c r="B182" s="26" t="s">
        <v>146</v>
      </c>
      <c r="C182" s="41" t="s">
        <v>38</v>
      </c>
      <c r="D182" s="28">
        <v>7.5999999999999996</v>
      </c>
      <c r="E182" s="28">
        <v>4.2000000000000002</v>
      </c>
      <c r="F182" s="28">
        <v>11.1</v>
      </c>
      <c r="G182" s="29">
        <v>113</v>
      </c>
      <c r="H182" s="29">
        <v>85</v>
      </c>
      <c r="I182" s="29">
        <v>0</v>
      </c>
      <c r="J182" s="29">
        <v>0</v>
      </c>
      <c r="K182" s="30">
        <v>0</v>
      </c>
      <c r="L182" s="30">
        <v>0</v>
      </c>
      <c r="M182" s="30">
        <v>0</v>
      </c>
      <c r="N182" s="30">
        <v>0</v>
      </c>
    </row>
    <row r="183" ht="12" customHeight="1">
      <c r="A183" s="25" t="s">
        <v>147</v>
      </c>
      <c r="B183" s="26" t="s">
        <v>148</v>
      </c>
      <c r="C183" s="41" t="s">
        <v>57</v>
      </c>
      <c r="D183" s="18">
        <v>2.6000000000000001</v>
      </c>
      <c r="E183" s="18">
        <v>1.75</v>
      </c>
      <c r="F183" s="18">
        <v>16.600000000000001</v>
      </c>
      <c r="G183" s="19">
        <v>93</v>
      </c>
      <c r="H183" s="19">
        <v>84</v>
      </c>
      <c r="I183" s="19">
        <v>10</v>
      </c>
      <c r="J183" s="19">
        <v>63</v>
      </c>
      <c r="K183" s="20">
        <v>0.10000000000000001</v>
      </c>
      <c r="L183" s="20">
        <v>0.029999999999999999</v>
      </c>
      <c r="M183" s="20">
        <v>0.90000000000000002</v>
      </c>
      <c r="N183" s="20">
        <v>14</v>
      </c>
    </row>
    <row r="184" ht="12" customHeight="1">
      <c r="A184" s="8"/>
      <c r="B184" s="32" t="s">
        <v>25</v>
      </c>
      <c r="C184" s="24" t="s">
        <v>149</v>
      </c>
      <c r="D184" s="18">
        <v>2.6000000000000001</v>
      </c>
      <c r="E184" s="18">
        <v>0.69999999999999996</v>
      </c>
      <c r="F184" s="18">
        <v>18.899999999999999</v>
      </c>
      <c r="G184" s="19">
        <v>94</v>
      </c>
      <c r="H184" s="19">
        <v>13</v>
      </c>
      <c r="I184" s="19">
        <v>0</v>
      </c>
      <c r="J184" s="19">
        <v>0</v>
      </c>
      <c r="K184" s="20">
        <v>0.69999999999999996</v>
      </c>
      <c r="L184" s="20">
        <v>0.096000000000000002</v>
      </c>
      <c r="M184" s="20">
        <v>0</v>
      </c>
      <c r="N184" s="20">
        <v>0</v>
      </c>
    </row>
    <row r="185" ht="12" customHeight="1">
      <c r="A185" s="8"/>
      <c r="B185" s="46" t="s">
        <v>26</v>
      </c>
      <c r="C185" s="49"/>
      <c r="D185" s="37">
        <f>SUM(D181:D184)</f>
        <v>23</v>
      </c>
      <c r="E185" s="37">
        <f t="shared" ref="E185:N185" si="32">SUM(E181:E184)</f>
        <v>20.149999999999999</v>
      </c>
      <c r="F185" s="37">
        <f t="shared" si="32"/>
        <v>75.599999999999994</v>
      </c>
      <c r="G185" s="38">
        <f t="shared" si="32"/>
        <v>578</v>
      </c>
      <c r="H185" s="38">
        <f t="shared" si="32"/>
        <v>303</v>
      </c>
      <c r="I185" s="38">
        <f t="shared" si="32"/>
        <v>29</v>
      </c>
      <c r="J185" s="38">
        <f t="shared" si="32"/>
        <v>194</v>
      </c>
      <c r="K185" s="39">
        <f t="shared" si="32"/>
        <v>1.6000000000000001</v>
      </c>
      <c r="L185" s="39">
        <f t="shared" si="32"/>
        <v>0.183</v>
      </c>
      <c r="M185" s="39">
        <f t="shared" si="32"/>
        <v>0.90000000000000002</v>
      </c>
      <c r="N185" s="39">
        <f t="shared" si="32"/>
        <v>14</v>
      </c>
    </row>
    <row r="186" ht="12" customHeight="1">
      <c r="A186" s="8"/>
      <c r="B186" s="23" t="s">
        <v>27</v>
      </c>
      <c r="C186" s="24"/>
      <c r="D186" s="18"/>
      <c r="E186" s="18"/>
      <c r="F186" s="18"/>
      <c r="G186" s="19"/>
      <c r="H186" s="19"/>
      <c r="I186" s="19"/>
      <c r="J186" s="19"/>
      <c r="K186" s="20"/>
      <c r="L186" s="20"/>
      <c r="M186" s="20"/>
      <c r="N186" s="20"/>
    </row>
    <row r="187" ht="12" customHeight="1">
      <c r="A187" s="8">
        <v>101</v>
      </c>
      <c r="B187" s="26" t="s">
        <v>150</v>
      </c>
      <c r="C187" s="41" t="s">
        <v>151</v>
      </c>
      <c r="D187" s="28">
        <v>4.2000000000000002</v>
      </c>
      <c r="E187" s="28">
        <v>5.2000000000000002</v>
      </c>
      <c r="F187" s="28">
        <v>13.800000000000001</v>
      </c>
      <c r="G187" s="19">
        <v>119</v>
      </c>
      <c r="H187" s="19">
        <v>13</v>
      </c>
      <c r="I187" s="19">
        <v>18</v>
      </c>
      <c r="J187" s="19">
        <v>57</v>
      </c>
      <c r="K187" s="20">
        <v>0.69999999999999996</v>
      </c>
      <c r="L187" s="20">
        <v>0.20000000000000001</v>
      </c>
      <c r="M187" s="20">
        <v>6.7999999999999998</v>
      </c>
      <c r="N187" s="20">
        <v>0</v>
      </c>
    </row>
    <row r="188" ht="12" customHeight="1">
      <c r="A188" s="8">
        <v>278</v>
      </c>
      <c r="B188" s="26" t="s">
        <v>152</v>
      </c>
      <c r="C188" s="41" t="s">
        <v>72</v>
      </c>
      <c r="D188" s="18">
        <v>13.800000000000001</v>
      </c>
      <c r="E188" s="18">
        <v>16.600000000000001</v>
      </c>
      <c r="F188" s="18">
        <v>15</v>
      </c>
      <c r="G188" s="19">
        <v>264</v>
      </c>
      <c r="H188" s="19">
        <v>31</v>
      </c>
      <c r="I188" s="19">
        <v>13</v>
      </c>
      <c r="J188" s="19">
        <v>72</v>
      </c>
      <c r="K188" s="20">
        <v>0.10000000000000001</v>
      </c>
      <c r="L188" s="20">
        <v>0.17000000000000001</v>
      </c>
      <c r="M188" s="20">
        <v>0.26000000000000001</v>
      </c>
      <c r="N188" s="20">
        <v>0.040000000000000001</v>
      </c>
    </row>
    <row r="189" ht="12" customHeight="1">
      <c r="A189" s="25">
        <v>304</v>
      </c>
      <c r="B189" s="26" t="s">
        <v>153</v>
      </c>
      <c r="C189" s="41" t="s">
        <v>99</v>
      </c>
      <c r="D189" s="28">
        <v>3.7000000000000002</v>
      </c>
      <c r="E189" s="28">
        <v>6.2999999999999998</v>
      </c>
      <c r="F189" s="28">
        <v>28.5</v>
      </c>
      <c r="G189" s="29">
        <v>185</v>
      </c>
      <c r="H189" s="29">
        <v>1</v>
      </c>
      <c r="I189" s="29">
        <v>12</v>
      </c>
      <c r="J189" s="29">
        <v>62</v>
      </c>
      <c r="K189" s="30">
        <v>0.5</v>
      </c>
      <c r="L189" s="30">
        <v>0</v>
      </c>
      <c r="M189" s="30">
        <v>0</v>
      </c>
      <c r="N189" s="30">
        <v>0</v>
      </c>
    </row>
    <row r="190" ht="12" customHeight="1">
      <c r="A190" s="8">
        <v>306</v>
      </c>
      <c r="B190" s="32" t="s">
        <v>154</v>
      </c>
      <c r="C190" s="54">
        <v>35</v>
      </c>
      <c r="D190" s="18">
        <v>3.6000000000000001</v>
      </c>
      <c r="E190" s="18">
        <v>1.7</v>
      </c>
      <c r="F190" s="18">
        <v>21</v>
      </c>
      <c r="G190" s="19">
        <v>114</v>
      </c>
      <c r="H190" s="19">
        <v>12</v>
      </c>
      <c r="I190" s="19">
        <v>36</v>
      </c>
      <c r="J190" s="19">
        <v>105</v>
      </c>
      <c r="K190" s="20">
        <v>1.3</v>
      </c>
      <c r="L190" s="20">
        <v>0.13</v>
      </c>
      <c r="M190" s="20">
        <v>0</v>
      </c>
      <c r="N190" s="20">
        <v>0</v>
      </c>
    </row>
    <row r="191" ht="12" customHeight="1">
      <c r="A191" s="25" t="s">
        <v>55</v>
      </c>
      <c r="B191" s="55" t="s">
        <v>56</v>
      </c>
      <c r="C191" s="41" t="s">
        <v>57</v>
      </c>
      <c r="D191" s="18">
        <v>0.20000000000000001</v>
      </c>
      <c r="E191" s="18">
        <v>0.10000000000000001</v>
      </c>
      <c r="F191" s="18">
        <v>12</v>
      </c>
      <c r="G191" s="19">
        <v>49</v>
      </c>
      <c r="H191" s="19">
        <v>11</v>
      </c>
      <c r="I191" s="19">
        <v>8</v>
      </c>
      <c r="J191" s="19">
        <v>9</v>
      </c>
      <c r="K191" s="20">
        <v>0.20000000000000001</v>
      </c>
      <c r="L191" s="20">
        <v>0</v>
      </c>
      <c r="M191" s="20">
        <v>4.5</v>
      </c>
      <c r="N191" s="20">
        <v>0</v>
      </c>
    </row>
    <row r="192" ht="12" customHeight="1">
      <c r="A192" s="8"/>
      <c r="B192" s="32" t="s">
        <v>33</v>
      </c>
      <c r="C192" s="24" t="s">
        <v>155</v>
      </c>
      <c r="D192" s="18">
        <v>5.4000000000000004</v>
      </c>
      <c r="E192" s="18">
        <v>1.2000000000000002</v>
      </c>
      <c r="F192" s="18">
        <v>36.539999999999999</v>
      </c>
      <c r="G192" s="19">
        <v>179</v>
      </c>
      <c r="H192" s="19">
        <v>36</v>
      </c>
      <c r="I192" s="19">
        <v>0</v>
      </c>
      <c r="J192" s="19">
        <v>0</v>
      </c>
      <c r="K192" s="20">
        <v>1.8799999999999999</v>
      </c>
      <c r="L192" s="20">
        <v>0.23400000000000004</v>
      </c>
      <c r="M192" s="20">
        <v>0</v>
      </c>
      <c r="N192" s="20">
        <v>0</v>
      </c>
    </row>
    <row r="193" ht="12" customHeight="1">
      <c r="A193" s="8"/>
      <c r="B193" s="46" t="s">
        <v>26</v>
      </c>
      <c r="C193" s="49"/>
      <c r="D193" s="37">
        <f>SUM(D187:D192)</f>
        <v>30.899999999999999</v>
      </c>
      <c r="E193" s="37">
        <f t="shared" ref="E193:N193" si="33">SUM(E187:E192)</f>
        <v>31.100000000000001</v>
      </c>
      <c r="F193" s="37">
        <f t="shared" si="33"/>
        <v>126.84</v>
      </c>
      <c r="G193" s="38">
        <f t="shared" si="33"/>
        <v>910</v>
      </c>
      <c r="H193" s="38">
        <f t="shared" si="33"/>
        <v>104</v>
      </c>
      <c r="I193" s="38">
        <f t="shared" si="33"/>
        <v>87</v>
      </c>
      <c r="J193" s="38">
        <f t="shared" si="33"/>
        <v>305</v>
      </c>
      <c r="K193" s="39">
        <f t="shared" si="33"/>
        <v>4.6799999999999997</v>
      </c>
      <c r="L193" s="39">
        <f t="shared" si="33"/>
        <v>0.73399999999999999</v>
      </c>
      <c r="M193" s="39">
        <f t="shared" si="33"/>
        <v>11.559999999999999</v>
      </c>
      <c r="N193" s="39">
        <f t="shared" si="33"/>
        <v>0.040000000000000001</v>
      </c>
    </row>
    <row r="194" ht="12" customHeight="1">
      <c r="A194" s="8"/>
      <c r="B194" s="23" t="s">
        <v>35</v>
      </c>
      <c r="C194" s="24"/>
      <c r="D194" s="18"/>
      <c r="E194" s="18"/>
      <c r="F194" s="18"/>
      <c r="G194" s="19"/>
      <c r="H194" s="19"/>
      <c r="I194" s="19"/>
      <c r="J194" s="19"/>
      <c r="K194" s="20"/>
      <c r="L194" s="20"/>
      <c r="M194" s="20"/>
      <c r="N194" s="20"/>
    </row>
    <row r="195" ht="12" customHeight="1">
      <c r="A195" s="25" t="s">
        <v>36</v>
      </c>
      <c r="B195" s="48" t="s">
        <v>156</v>
      </c>
      <c r="C195" s="41" t="s">
        <v>38</v>
      </c>
      <c r="D195" s="28">
        <v>12.1</v>
      </c>
      <c r="E195" s="28">
        <v>13.300000000000001</v>
      </c>
      <c r="F195" s="28">
        <v>27.100000000000001</v>
      </c>
      <c r="G195" s="29">
        <v>277</v>
      </c>
      <c r="H195" s="29">
        <v>29</v>
      </c>
      <c r="I195" s="29">
        <v>21</v>
      </c>
      <c r="J195" s="29">
        <v>124</v>
      </c>
      <c r="K195" s="30">
        <v>1.24</v>
      </c>
      <c r="L195" s="30">
        <v>0.17000000000000001</v>
      </c>
      <c r="M195" s="30">
        <v>0.050000000000000003</v>
      </c>
      <c r="N195" s="30">
        <v>0.01</v>
      </c>
    </row>
    <row r="196" ht="12" customHeight="1">
      <c r="A196" s="25">
        <v>376</v>
      </c>
      <c r="B196" s="26" t="s">
        <v>24</v>
      </c>
      <c r="C196" s="41" t="s">
        <v>57</v>
      </c>
      <c r="D196" s="18">
        <v>0.20000000000000001</v>
      </c>
      <c r="E196" s="18">
        <v>0.10000000000000001</v>
      </c>
      <c r="F196" s="18">
        <v>5</v>
      </c>
      <c r="G196" s="19">
        <v>21</v>
      </c>
      <c r="H196" s="19">
        <v>5</v>
      </c>
      <c r="I196" s="19">
        <v>4</v>
      </c>
      <c r="J196" s="19">
        <v>8</v>
      </c>
      <c r="K196" s="20">
        <v>0.90000000000000002</v>
      </c>
      <c r="L196" s="20">
        <v>0</v>
      </c>
      <c r="M196" s="20">
        <v>0.10000000000000001</v>
      </c>
      <c r="N196" s="20">
        <v>0</v>
      </c>
    </row>
    <row r="197" ht="12" customHeight="1">
      <c r="A197" s="8"/>
      <c r="B197" s="46" t="s">
        <v>26</v>
      </c>
      <c r="C197" s="49"/>
      <c r="D197" s="37">
        <f>SUM(D195:D196)</f>
        <v>12.299999999999999</v>
      </c>
      <c r="E197" s="37">
        <f t="shared" ref="E197:N197" si="34">SUM(E195:E196)</f>
        <v>13.4</v>
      </c>
      <c r="F197" s="37">
        <f t="shared" si="34"/>
        <v>32.100000000000001</v>
      </c>
      <c r="G197" s="38">
        <f t="shared" si="34"/>
        <v>298</v>
      </c>
      <c r="H197" s="38">
        <f t="shared" si="34"/>
        <v>34</v>
      </c>
      <c r="I197" s="38">
        <f t="shared" si="34"/>
        <v>25</v>
      </c>
      <c r="J197" s="38">
        <f t="shared" si="34"/>
        <v>132</v>
      </c>
      <c r="K197" s="39">
        <f t="shared" si="34"/>
        <v>2.1400000000000001</v>
      </c>
      <c r="L197" s="39">
        <f t="shared" si="34"/>
        <v>0.17000000000000001</v>
      </c>
      <c r="M197" s="39">
        <f t="shared" si="34"/>
        <v>0.15000000000000002</v>
      </c>
      <c r="N197" s="39">
        <f t="shared" si="34"/>
        <v>0.01</v>
      </c>
    </row>
    <row r="198" ht="12" customHeight="1">
      <c r="A198" s="8"/>
      <c r="B198" s="56" t="s">
        <v>42</v>
      </c>
      <c r="C198" s="51"/>
      <c r="D198" s="51">
        <f>D185+D193+D197</f>
        <v>66.200000000000003</v>
      </c>
      <c r="E198" s="51">
        <f t="shared" ref="E198:N198" si="35">E185+E193+E197</f>
        <v>64.650000000000006</v>
      </c>
      <c r="F198" s="51">
        <f t="shared" si="35"/>
        <v>234.53999999999999</v>
      </c>
      <c r="G198" s="52">
        <f t="shared" si="35"/>
        <v>1786</v>
      </c>
      <c r="H198" s="52">
        <f t="shared" si="35"/>
        <v>441</v>
      </c>
      <c r="I198" s="52">
        <f t="shared" si="35"/>
        <v>141</v>
      </c>
      <c r="J198" s="52">
        <f t="shared" si="35"/>
        <v>631</v>
      </c>
      <c r="K198" s="53">
        <f t="shared" si="35"/>
        <v>8.4199999999999999</v>
      </c>
      <c r="L198" s="53">
        <f t="shared" si="35"/>
        <v>1.087</v>
      </c>
      <c r="M198" s="53">
        <f t="shared" si="35"/>
        <v>12.609999999999999</v>
      </c>
      <c r="N198" s="53">
        <f t="shared" si="35"/>
        <v>14.049999999999999</v>
      </c>
    </row>
    <row r="199" ht="12" customHeight="1">
      <c r="A199" s="8"/>
      <c r="B199" s="22" t="s">
        <v>94</v>
      </c>
      <c r="C199" s="24"/>
      <c r="D199" s="18"/>
      <c r="E199" s="18"/>
      <c r="F199" s="18"/>
      <c r="G199" s="19"/>
      <c r="H199" s="19"/>
      <c r="I199" s="19"/>
      <c r="J199" s="19"/>
      <c r="K199" s="20"/>
      <c r="L199" s="20"/>
      <c r="M199" s="20"/>
      <c r="N199" s="20"/>
    </row>
    <row r="200" ht="12" customHeight="1">
      <c r="A200" s="8"/>
      <c r="B200" s="23" t="s">
        <v>19</v>
      </c>
      <c r="C200" s="24"/>
      <c r="D200" s="18"/>
      <c r="E200" s="18"/>
      <c r="F200" s="18"/>
      <c r="G200" s="19"/>
      <c r="H200" s="19"/>
      <c r="I200" s="19"/>
      <c r="J200" s="19"/>
      <c r="K200" s="20"/>
      <c r="L200" s="20"/>
      <c r="M200" s="20"/>
      <c r="N200" s="20"/>
    </row>
    <row r="201" ht="12" customHeight="1">
      <c r="A201" s="25">
        <v>14</v>
      </c>
      <c r="B201" s="26" t="s">
        <v>82</v>
      </c>
      <c r="C201" s="41" t="s">
        <v>83</v>
      </c>
      <c r="D201" s="28">
        <v>0.10000000000000001</v>
      </c>
      <c r="E201" s="28">
        <v>7.2999999999999998</v>
      </c>
      <c r="F201" s="28">
        <v>0.10000000000000001</v>
      </c>
      <c r="G201" s="29">
        <v>66</v>
      </c>
      <c r="H201" s="29">
        <v>2</v>
      </c>
      <c r="I201" s="29">
        <v>0</v>
      </c>
      <c r="J201" s="29">
        <v>3</v>
      </c>
      <c r="K201" s="30">
        <v>0</v>
      </c>
      <c r="L201" s="30">
        <v>0</v>
      </c>
      <c r="M201" s="30">
        <v>0</v>
      </c>
      <c r="N201" s="30">
        <v>0</v>
      </c>
    </row>
    <row r="202" ht="12" customHeight="1">
      <c r="A202" s="8" t="s">
        <v>157</v>
      </c>
      <c r="B202" s="26" t="s">
        <v>158</v>
      </c>
      <c r="C202" s="74">
        <v>90</v>
      </c>
      <c r="D202" s="28">
        <v>8.0999999999999996</v>
      </c>
      <c r="E202" s="28">
        <v>13.4</v>
      </c>
      <c r="F202" s="28">
        <v>15.9</v>
      </c>
      <c r="G202" s="29">
        <v>217</v>
      </c>
      <c r="H202" s="29">
        <v>7</v>
      </c>
      <c r="I202" s="29">
        <v>10</v>
      </c>
      <c r="J202" s="29">
        <v>35</v>
      </c>
      <c r="K202" s="30">
        <v>0.90000000000000002</v>
      </c>
      <c r="L202" s="30">
        <v>0.10000000000000001</v>
      </c>
      <c r="M202" s="30">
        <v>1.2</v>
      </c>
      <c r="N202" s="30">
        <v>0</v>
      </c>
    </row>
    <row r="203" ht="12" customHeight="1">
      <c r="A203" s="8">
        <v>309</v>
      </c>
      <c r="B203" s="26" t="s">
        <v>52</v>
      </c>
      <c r="C203" s="54">
        <v>150</v>
      </c>
      <c r="D203" s="18">
        <v>5.4000000000000004</v>
      </c>
      <c r="E203" s="18">
        <v>4.9000000000000004</v>
      </c>
      <c r="F203" s="18">
        <v>27.899999999999999</v>
      </c>
      <c r="G203" s="19">
        <v>178</v>
      </c>
      <c r="H203" s="19">
        <v>6</v>
      </c>
      <c r="I203" s="19">
        <v>8</v>
      </c>
      <c r="J203" s="19">
        <v>35</v>
      </c>
      <c r="K203" s="20">
        <v>0.80000000000000004</v>
      </c>
      <c r="L203" s="20">
        <v>0.10000000000000001</v>
      </c>
      <c r="M203" s="20">
        <v>0</v>
      </c>
      <c r="N203" s="20">
        <v>0</v>
      </c>
    </row>
    <row r="204" ht="12" customHeight="1">
      <c r="A204" s="25">
        <v>306</v>
      </c>
      <c r="B204" s="31" t="s">
        <v>22</v>
      </c>
      <c r="C204" s="41" t="s">
        <v>159</v>
      </c>
      <c r="D204" s="18">
        <v>0.90000000000000002</v>
      </c>
      <c r="E204" s="18">
        <v>0.059999999999999998</v>
      </c>
      <c r="F204" s="18">
        <v>1.95</v>
      </c>
      <c r="G204" s="19">
        <v>12</v>
      </c>
      <c r="H204" s="19">
        <v>6</v>
      </c>
      <c r="I204" s="19">
        <v>6</v>
      </c>
      <c r="J204" s="19">
        <v>18.600000000000001</v>
      </c>
      <c r="K204" s="20">
        <v>0.20999999999999999</v>
      </c>
      <c r="L204" s="20">
        <v>0</v>
      </c>
      <c r="M204" s="20">
        <v>3</v>
      </c>
      <c r="N204" s="20">
        <v>0</v>
      </c>
    </row>
    <row r="205" ht="12" customHeight="1">
      <c r="A205" s="25">
        <v>338</v>
      </c>
      <c r="B205" s="26" t="s">
        <v>23</v>
      </c>
      <c r="C205" s="41" t="s">
        <v>39</v>
      </c>
      <c r="D205" s="28">
        <v>0.40000000000000002</v>
      </c>
      <c r="E205" s="18">
        <v>0.40000000000000002</v>
      </c>
      <c r="F205" s="18">
        <v>10.800000000000001</v>
      </c>
      <c r="G205" s="19">
        <v>49</v>
      </c>
      <c r="H205" s="19">
        <v>18</v>
      </c>
      <c r="I205" s="19">
        <v>10</v>
      </c>
      <c r="J205" s="19">
        <v>12</v>
      </c>
      <c r="K205" s="20">
        <v>2.3999999999999999</v>
      </c>
      <c r="L205" s="20">
        <v>0</v>
      </c>
      <c r="M205" s="20">
        <v>11</v>
      </c>
      <c r="N205" s="20">
        <v>0</v>
      </c>
    </row>
    <row r="206" ht="12" customHeight="1">
      <c r="A206" s="25">
        <v>377</v>
      </c>
      <c r="B206" s="26" t="s">
        <v>40</v>
      </c>
      <c r="C206" s="41" t="s">
        <v>41</v>
      </c>
      <c r="D206" s="18">
        <v>0.29999999999999999</v>
      </c>
      <c r="E206" s="18">
        <v>0.10000000000000001</v>
      </c>
      <c r="F206" s="18">
        <v>5.2000000000000002</v>
      </c>
      <c r="G206" s="19">
        <v>23</v>
      </c>
      <c r="H206" s="19">
        <v>8</v>
      </c>
      <c r="I206" s="19">
        <v>5</v>
      </c>
      <c r="J206" s="19">
        <v>10</v>
      </c>
      <c r="K206" s="20">
        <v>0.88</v>
      </c>
      <c r="L206" s="20">
        <v>0</v>
      </c>
      <c r="M206" s="20">
        <v>2.8999999999999999</v>
      </c>
      <c r="N206" s="20">
        <v>0</v>
      </c>
      <c r="HQ206" s="34"/>
      <c r="HR206" s="34"/>
    </row>
    <row r="207" ht="12" customHeight="1">
      <c r="A207" s="8"/>
      <c r="B207" s="32" t="s">
        <v>25</v>
      </c>
      <c r="C207" s="24" t="s">
        <v>160</v>
      </c>
      <c r="D207" s="18">
        <v>2.3199999999999998</v>
      </c>
      <c r="E207" s="18">
        <v>0.57999999999999996</v>
      </c>
      <c r="F207" s="18">
        <v>16.588000000000001</v>
      </c>
      <c r="G207" s="19">
        <v>81.199999999999989</v>
      </c>
      <c r="H207" s="19">
        <v>11.600000000000001</v>
      </c>
      <c r="I207" s="19">
        <v>0</v>
      </c>
      <c r="J207" s="19">
        <v>0</v>
      </c>
      <c r="K207" s="20">
        <v>0.57999999999999996</v>
      </c>
      <c r="L207" s="20">
        <v>0.092799999999999994</v>
      </c>
      <c r="M207" s="20">
        <v>0</v>
      </c>
      <c r="N207" s="20">
        <v>0</v>
      </c>
    </row>
    <row r="208" ht="12" customHeight="1">
      <c r="A208" s="8"/>
      <c r="B208" s="46" t="s">
        <v>26</v>
      </c>
      <c r="C208" s="75"/>
      <c r="D208" s="37">
        <f>SUM(D201:D207)</f>
        <v>17.52</v>
      </c>
      <c r="E208" s="37">
        <f t="shared" ref="E208:N208" si="36">SUM(E201:E207)</f>
        <v>26.739999999999998</v>
      </c>
      <c r="F208" s="37">
        <f t="shared" si="36"/>
        <v>78.438000000000017</v>
      </c>
      <c r="G208" s="38">
        <f t="shared" si="36"/>
        <v>626.20000000000005</v>
      </c>
      <c r="H208" s="38">
        <f t="shared" si="36"/>
        <v>58.600000000000001</v>
      </c>
      <c r="I208" s="38">
        <f t="shared" si="36"/>
        <v>39</v>
      </c>
      <c r="J208" s="38">
        <f t="shared" si="36"/>
        <v>113.59999999999999</v>
      </c>
      <c r="K208" s="39">
        <f t="shared" si="36"/>
        <v>5.7700000000000005</v>
      </c>
      <c r="L208" s="39">
        <f t="shared" si="36"/>
        <v>0.2928</v>
      </c>
      <c r="M208" s="39">
        <f t="shared" si="36"/>
        <v>18.099999999999998</v>
      </c>
      <c r="N208" s="39">
        <f t="shared" si="36"/>
        <v>0</v>
      </c>
    </row>
    <row r="209" ht="12" customHeight="1">
      <c r="A209" s="8"/>
      <c r="B209" s="23" t="s">
        <v>27</v>
      </c>
      <c r="C209" s="24"/>
      <c r="D209" s="18"/>
      <c r="E209" s="18"/>
      <c r="F209" s="18"/>
      <c r="G209" s="19"/>
      <c r="H209" s="19"/>
      <c r="I209" s="19"/>
      <c r="J209" s="19"/>
      <c r="K209" s="20"/>
      <c r="L209" s="20"/>
      <c r="M209" s="20"/>
      <c r="N209" s="20"/>
    </row>
    <row r="210" ht="12" customHeight="1">
      <c r="A210" s="8" t="s">
        <v>161</v>
      </c>
      <c r="B210" s="42" t="s">
        <v>162</v>
      </c>
      <c r="C210" s="41" t="s">
        <v>50</v>
      </c>
      <c r="D210" s="18">
        <v>1.8</v>
      </c>
      <c r="E210" s="18">
        <v>5.5999999999999996</v>
      </c>
      <c r="F210" s="18">
        <v>8</v>
      </c>
      <c r="G210" s="19">
        <v>89</v>
      </c>
      <c r="H210" s="19">
        <v>30</v>
      </c>
      <c r="I210" s="19">
        <v>15</v>
      </c>
      <c r="J210" s="19">
        <v>37</v>
      </c>
      <c r="K210" s="20">
        <v>1</v>
      </c>
      <c r="L210" s="20">
        <v>0.14999999999999999</v>
      </c>
      <c r="M210" s="20">
        <v>7.2999999999999998</v>
      </c>
      <c r="N210" s="20">
        <v>0.01</v>
      </c>
    </row>
    <row r="211" ht="12" customHeight="1">
      <c r="A211" s="8" t="s">
        <v>163</v>
      </c>
      <c r="B211" s="26" t="s">
        <v>164</v>
      </c>
      <c r="C211" s="41" t="s">
        <v>38</v>
      </c>
      <c r="D211" s="28">
        <v>24</v>
      </c>
      <c r="E211" s="28">
        <v>16.699999999999999</v>
      </c>
      <c r="F211" s="28">
        <v>12.4</v>
      </c>
      <c r="G211" s="19">
        <v>296</v>
      </c>
      <c r="H211" s="19">
        <v>17</v>
      </c>
      <c r="I211" s="19">
        <v>89</v>
      </c>
      <c r="J211" s="19">
        <v>173</v>
      </c>
      <c r="K211" s="20">
        <v>2.1099999999999999</v>
      </c>
      <c r="L211" s="20">
        <v>0.11</v>
      </c>
      <c r="M211" s="20">
        <v>1.6599999999999999</v>
      </c>
      <c r="N211" s="20">
        <v>0.080000000000000002</v>
      </c>
    </row>
    <row r="212" ht="12" customHeight="1">
      <c r="A212" s="8">
        <v>312</v>
      </c>
      <c r="B212" s="26" t="s">
        <v>73</v>
      </c>
      <c r="C212" s="54">
        <v>180</v>
      </c>
      <c r="D212" s="18">
        <v>3.7999999999999998</v>
      </c>
      <c r="E212" s="18">
        <v>6.2999999999999998</v>
      </c>
      <c r="F212" s="18">
        <v>14.5</v>
      </c>
      <c r="G212" s="19">
        <v>130</v>
      </c>
      <c r="H212" s="19">
        <v>46</v>
      </c>
      <c r="I212" s="19">
        <v>33</v>
      </c>
      <c r="J212" s="19">
        <v>99</v>
      </c>
      <c r="K212" s="20">
        <v>1.2</v>
      </c>
      <c r="L212" s="20">
        <v>0</v>
      </c>
      <c r="M212" s="20">
        <v>0.40000000000000002</v>
      </c>
      <c r="N212" s="20">
        <v>0.10000000000000001</v>
      </c>
    </row>
    <row r="213" ht="12" customHeight="1">
      <c r="A213" s="8" t="s">
        <v>140</v>
      </c>
      <c r="B213" s="32" t="s">
        <v>141</v>
      </c>
      <c r="C213" s="54">
        <v>70</v>
      </c>
      <c r="D213" s="18">
        <v>1.1000000000000001</v>
      </c>
      <c r="E213" s="18">
        <v>3.6000000000000001</v>
      </c>
      <c r="F213" s="18">
        <v>8.5</v>
      </c>
      <c r="G213" s="19">
        <v>71</v>
      </c>
      <c r="H213" s="19">
        <v>30</v>
      </c>
      <c r="I213" s="19">
        <v>10</v>
      </c>
      <c r="J213" s="19">
        <v>19</v>
      </c>
      <c r="K213" s="20">
        <v>0.40000000000000002</v>
      </c>
      <c r="L213" s="20">
        <v>0</v>
      </c>
      <c r="M213" s="20">
        <v>18.600000000000001</v>
      </c>
      <c r="N213" s="20">
        <v>0</v>
      </c>
    </row>
    <row r="214" ht="12" customHeight="1">
      <c r="A214" s="25" t="s">
        <v>79</v>
      </c>
      <c r="B214" s="64" t="s">
        <v>80</v>
      </c>
      <c r="C214" s="41" t="s">
        <v>57</v>
      </c>
      <c r="D214" s="28">
        <v>0.20000000000000001</v>
      </c>
      <c r="E214" s="18">
        <v>0.10000000000000001</v>
      </c>
      <c r="F214" s="18">
        <v>17</v>
      </c>
      <c r="G214" s="19">
        <v>69</v>
      </c>
      <c r="H214" s="19">
        <v>9</v>
      </c>
      <c r="I214" s="19">
        <v>3</v>
      </c>
      <c r="J214" s="19">
        <v>6</v>
      </c>
      <c r="K214" s="20">
        <v>0.10000000000000001</v>
      </c>
      <c r="L214" s="20">
        <v>0.01</v>
      </c>
      <c r="M214" s="20">
        <v>15</v>
      </c>
      <c r="N214" s="20">
        <v>0</v>
      </c>
    </row>
    <row r="215" ht="12" customHeight="1">
      <c r="A215" s="8"/>
      <c r="B215" s="32" t="s">
        <v>33</v>
      </c>
      <c r="C215" s="24" t="s">
        <v>165</v>
      </c>
      <c r="D215" s="18">
        <v>5.4000000000000004</v>
      </c>
      <c r="E215" s="18">
        <v>1.2000000000000002</v>
      </c>
      <c r="F215" s="18">
        <v>36.539999999999999</v>
      </c>
      <c r="G215" s="19">
        <v>179</v>
      </c>
      <c r="H215" s="19">
        <v>36</v>
      </c>
      <c r="I215" s="19">
        <v>0</v>
      </c>
      <c r="J215" s="19">
        <v>0</v>
      </c>
      <c r="K215" s="20">
        <v>1.8799999999999999</v>
      </c>
      <c r="L215" s="20">
        <v>0.23400000000000004</v>
      </c>
      <c r="M215" s="20">
        <v>0</v>
      </c>
      <c r="N215" s="20">
        <v>0</v>
      </c>
    </row>
    <row r="216" ht="12" customHeight="1">
      <c r="A216" s="8"/>
      <c r="B216" s="46" t="s">
        <v>26</v>
      </c>
      <c r="C216" s="49"/>
      <c r="D216" s="37">
        <f>SUM(D210:D215)</f>
        <v>36.300000000000004</v>
      </c>
      <c r="E216" s="37">
        <f t="shared" ref="E216:N216" si="37">SUM(E210:E215)</f>
        <v>33.5</v>
      </c>
      <c r="F216" s="37">
        <f t="shared" si="37"/>
        <v>96.939999999999998</v>
      </c>
      <c r="G216" s="38">
        <f t="shared" si="37"/>
        <v>834</v>
      </c>
      <c r="H216" s="38">
        <f t="shared" si="37"/>
        <v>168</v>
      </c>
      <c r="I216" s="38">
        <f t="shared" si="37"/>
        <v>150</v>
      </c>
      <c r="J216" s="38">
        <f t="shared" si="37"/>
        <v>334</v>
      </c>
      <c r="K216" s="39">
        <f t="shared" si="37"/>
        <v>6.6899999999999995</v>
      </c>
      <c r="L216" s="39">
        <f t="shared" si="37"/>
        <v>0.504</v>
      </c>
      <c r="M216" s="39">
        <f t="shared" si="37"/>
        <v>42.960000000000001</v>
      </c>
      <c r="N216" s="39">
        <f t="shared" si="37"/>
        <v>0.19</v>
      </c>
    </row>
    <row r="217" ht="12" customHeight="1">
      <c r="A217" s="8"/>
      <c r="B217" s="23" t="s">
        <v>35</v>
      </c>
      <c r="C217" s="24"/>
      <c r="D217" s="18"/>
      <c r="E217" s="18"/>
      <c r="F217" s="18"/>
      <c r="G217" s="19"/>
      <c r="H217" s="19"/>
      <c r="I217" s="19"/>
      <c r="J217" s="19"/>
      <c r="K217" s="20"/>
      <c r="L217" s="20"/>
      <c r="M217" s="20"/>
      <c r="N217" s="20"/>
    </row>
    <row r="218" ht="12" customHeight="1">
      <c r="A218" s="25" t="s">
        <v>36</v>
      </c>
      <c r="B218" s="48" t="s">
        <v>109</v>
      </c>
      <c r="C218" s="41" t="s">
        <v>38</v>
      </c>
      <c r="D218" s="28">
        <v>1.6000000000000001</v>
      </c>
      <c r="E218" s="28">
        <v>0.40000000000000002</v>
      </c>
      <c r="F218" s="28">
        <v>11.44</v>
      </c>
      <c r="G218" s="29">
        <v>56</v>
      </c>
      <c r="H218" s="29">
        <v>8</v>
      </c>
      <c r="I218" s="29">
        <v>0</v>
      </c>
      <c r="J218" s="29">
        <v>0</v>
      </c>
      <c r="K218" s="30">
        <v>0.40000000000000002</v>
      </c>
      <c r="L218" s="30">
        <v>0.064000000000000001</v>
      </c>
      <c r="M218" s="30">
        <v>0</v>
      </c>
      <c r="N218" s="30">
        <v>0</v>
      </c>
    </row>
    <row r="219" ht="12" customHeight="1">
      <c r="A219" s="8"/>
      <c r="B219" s="32" t="s">
        <v>166</v>
      </c>
      <c r="C219" s="24" t="s">
        <v>57</v>
      </c>
      <c r="D219" s="18">
        <v>2</v>
      </c>
      <c r="E219" s="18">
        <v>1</v>
      </c>
      <c r="F219" s="18">
        <v>22</v>
      </c>
      <c r="G219" s="19">
        <v>100</v>
      </c>
      <c r="H219" s="19">
        <v>0</v>
      </c>
      <c r="I219" s="19">
        <v>0</v>
      </c>
      <c r="J219" s="19">
        <v>0</v>
      </c>
      <c r="K219" s="20">
        <v>0</v>
      </c>
      <c r="L219" s="20">
        <v>0</v>
      </c>
      <c r="M219" s="20">
        <v>0</v>
      </c>
      <c r="N219" s="20">
        <v>0</v>
      </c>
    </row>
    <row r="220" ht="12" customHeight="1">
      <c r="A220" s="8"/>
      <c r="B220" s="46" t="s">
        <v>26</v>
      </c>
      <c r="C220" s="49"/>
      <c r="D220" s="37">
        <f>SUM(D218:D219)</f>
        <v>3.6000000000000001</v>
      </c>
      <c r="E220" s="37">
        <f t="shared" ref="E220:N220" si="38">SUM(E218:E219)</f>
        <v>1.3999999999999999</v>
      </c>
      <c r="F220" s="37">
        <f t="shared" si="38"/>
        <v>33.439999999999998</v>
      </c>
      <c r="G220" s="38">
        <f t="shared" si="38"/>
        <v>156</v>
      </c>
      <c r="H220" s="38">
        <f t="shared" si="38"/>
        <v>8</v>
      </c>
      <c r="I220" s="38">
        <f t="shared" si="38"/>
        <v>0</v>
      </c>
      <c r="J220" s="38">
        <f t="shared" si="38"/>
        <v>0</v>
      </c>
      <c r="K220" s="39">
        <f t="shared" si="38"/>
        <v>0.40000000000000002</v>
      </c>
      <c r="L220" s="39">
        <f t="shared" si="38"/>
        <v>0.064000000000000001</v>
      </c>
      <c r="M220" s="39">
        <f t="shared" si="38"/>
        <v>0</v>
      </c>
      <c r="N220" s="39">
        <f t="shared" si="38"/>
        <v>0</v>
      </c>
      <c r="HQ220" s="34"/>
      <c r="HR220" s="34"/>
    </row>
    <row r="221" ht="12" customHeight="1">
      <c r="A221" s="8"/>
      <c r="B221" s="56" t="s">
        <v>42</v>
      </c>
      <c r="C221" s="51"/>
      <c r="D221" s="51">
        <f>D208+D216+D220</f>
        <v>57.420000000000009</v>
      </c>
      <c r="E221" s="51">
        <f t="shared" ref="E221:N221" si="39">E208+E216+E220</f>
        <v>61.639999999999993</v>
      </c>
      <c r="F221" s="51">
        <f t="shared" si="39"/>
        <v>208.81800000000001</v>
      </c>
      <c r="G221" s="52">
        <f t="shared" si="39"/>
        <v>1616.2</v>
      </c>
      <c r="H221" s="52">
        <f t="shared" si="39"/>
        <v>234.59999999999999</v>
      </c>
      <c r="I221" s="52">
        <f t="shared" si="39"/>
        <v>189</v>
      </c>
      <c r="J221" s="52">
        <f t="shared" si="39"/>
        <v>447.60000000000002</v>
      </c>
      <c r="K221" s="53">
        <f t="shared" si="39"/>
        <v>12.860000000000001</v>
      </c>
      <c r="L221" s="53">
        <f t="shared" si="39"/>
        <v>0.86080000000000001</v>
      </c>
      <c r="M221" s="53">
        <f t="shared" si="39"/>
        <v>61.060000000000002</v>
      </c>
      <c r="N221" s="53">
        <f t="shared" si="39"/>
        <v>0.19</v>
      </c>
    </row>
    <row r="222" ht="12" customHeight="1">
      <c r="A222" s="16"/>
      <c r="B222" s="17" t="s">
        <v>167</v>
      </c>
      <c r="C222" s="8"/>
      <c r="D222" s="18"/>
      <c r="E222" s="18"/>
      <c r="F222" s="18"/>
      <c r="G222" s="19"/>
      <c r="H222" s="19"/>
      <c r="I222" s="19"/>
      <c r="J222" s="19"/>
      <c r="K222" s="20"/>
      <c r="L222" s="20"/>
      <c r="M222" s="20"/>
      <c r="N222" s="20"/>
    </row>
    <row r="223" ht="12" customHeight="1">
      <c r="A223" s="21"/>
      <c r="B223" s="22" t="s">
        <v>18</v>
      </c>
      <c r="C223" s="8"/>
      <c r="D223" s="18"/>
      <c r="E223" s="18"/>
      <c r="F223" s="18"/>
      <c r="G223" s="19"/>
      <c r="H223" s="19"/>
      <c r="I223" s="19"/>
      <c r="J223" s="19"/>
      <c r="K223" s="20"/>
      <c r="L223" s="20"/>
      <c r="M223" s="20"/>
      <c r="N223" s="20"/>
    </row>
    <row r="224" ht="12" customHeight="1">
      <c r="A224" s="8"/>
      <c r="B224" s="23" t="s">
        <v>19</v>
      </c>
      <c r="C224" s="24"/>
      <c r="D224" s="18"/>
      <c r="E224" s="18"/>
      <c r="F224" s="18"/>
      <c r="G224" s="19"/>
      <c r="H224" s="19"/>
      <c r="I224" s="19"/>
      <c r="J224" s="19"/>
      <c r="K224" s="20"/>
      <c r="L224" s="20"/>
      <c r="M224" s="20"/>
      <c r="N224" s="20"/>
    </row>
    <row r="225" ht="12" customHeight="1">
      <c r="A225" s="25"/>
      <c r="B225" s="26" t="s">
        <v>20</v>
      </c>
      <c r="C225" s="41" t="s">
        <v>168</v>
      </c>
      <c r="D225" s="28">
        <v>1.6000000000000001</v>
      </c>
      <c r="E225" s="28">
        <v>3.1000000000000001</v>
      </c>
      <c r="F225" s="28">
        <v>1.1000000000000001</v>
      </c>
      <c r="G225" s="29">
        <v>38</v>
      </c>
      <c r="H225" s="29">
        <v>0</v>
      </c>
      <c r="I225" s="29">
        <v>0</v>
      </c>
      <c r="J225" s="29">
        <v>0</v>
      </c>
      <c r="K225" s="30">
        <v>0</v>
      </c>
      <c r="L225" s="30">
        <v>0</v>
      </c>
      <c r="M225" s="30">
        <v>0</v>
      </c>
      <c r="N225" s="30">
        <v>0</v>
      </c>
    </row>
    <row r="226" ht="12" customHeight="1">
      <c r="A226" s="25">
        <v>210</v>
      </c>
      <c r="B226" s="26" t="s">
        <v>169</v>
      </c>
      <c r="C226" s="41" t="s">
        <v>99</v>
      </c>
      <c r="D226" s="18">
        <v>13.9</v>
      </c>
      <c r="E226" s="18">
        <v>14.4</v>
      </c>
      <c r="F226" s="18">
        <v>3.3999999999999999</v>
      </c>
      <c r="G226" s="19">
        <v>199</v>
      </c>
      <c r="H226" s="19">
        <v>124</v>
      </c>
      <c r="I226" s="19">
        <v>20</v>
      </c>
      <c r="J226" s="19">
        <v>245</v>
      </c>
      <c r="K226" s="20">
        <v>2.5899999999999999</v>
      </c>
      <c r="L226" s="20">
        <v>0.059999999999999998</v>
      </c>
      <c r="M226" s="20">
        <v>0.72999999999999998</v>
      </c>
      <c r="N226" s="20">
        <v>0.11</v>
      </c>
    </row>
    <row r="227" ht="12" customHeight="1">
      <c r="A227" s="25">
        <v>306</v>
      </c>
      <c r="B227" s="31" t="s">
        <v>22</v>
      </c>
      <c r="C227" s="41" t="s">
        <v>170</v>
      </c>
      <c r="D227" s="18">
        <v>1.6000000000000001</v>
      </c>
      <c r="E227" s="18">
        <v>0.10000000000000001</v>
      </c>
      <c r="F227" s="18">
        <v>3.2000000000000002</v>
      </c>
      <c r="G227" s="19">
        <v>20</v>
      </c>
      <c r="H227" s="19">
        <v>10</v>
      </c>
      <c r="I227" s="19">
        <v>10</v>
      </c>
      <c r="J227" s="19">
        <v>32</v>
      </c>
      <c r="K227" s="20">
        <v>0.35999999999999999</v>
      </c>
      <c r="L227" s="20">
        <v>0</v>
      </c>
      <c r="M227" s="20">
        <v>5</v>
      </c>
      <c r="N227" s="20">
        <v>0</v>
      </c>
    </row>
    <row r="228" ht="12" customHeight="1">
      <c r="A228" s="25">
        <v>338</v>
      </c>
      <c r="B228" s="26" t="s">
        <v>23</v>
      </c>
      <c r="C228" s="41" t="s">
        <v>39</v>
      </c>
      <c r="D228" s="28">
        <v>0.40000000000000002</v>
      </c>
      <c r="E228" s="18">
        <v>0.40000000000000002</v>
      </c>
      <c r="F228" s="18">
        <v>10.800000000000001</v>
      </c>
      <c r="G228" s="19">
        <v>49</v>
      </c>
      <c r="H228" s="19">
        <v>18</v>
      </c>
      <c r="I228" s="19">
        <v>10</v>
      </c>
      <c r="J228" s="19">
        <v>12</v>
      </c>
      <c r="K228" s="20">
        <v>2.3999999999999999</v>
      </c>
      <c r="L228" s="20">
        <v>0</v>
      </c>
      <c r="M228" s="20">
        <v>11</v>
      </c>
      <c r="N228" s="20">
        <v>0</v>
      </c>
    </row>
    <row r="229" ht="12" customHeight="1">
      <c r="A229" s="25">
        <v>376</v>
      </c>
      <c r="B229" s="26" t="s">
        <v>24</v>
      </c>
      <c r="C229" s="41" t="s">
        <v>57</v>
      </c>
      <c r="D229" s="18">
        <v>0.20000000000000001</v>
      </c>
      <c r="E229" s="18">
        <v>0.10000000000000001</v>
      </c>
      <c r="F229" s="18">
        <v>5</v>
      </c>
      <c r="G229" s="19">
        <v>21</v>
      </c>
      <c r="H229" s="19">
        <v>5</v>
      </c>
      <c r="I229" s="19">
        <v>4</v>
      </c>
      <c r="J229" s="19">
        <v>8</v>
      </c>
      <c r="K229" s="20">
        <v>0.90000000000000002</v>
      </c>
      <c r="L229" s="20">
        <v>0</v>
      </c>
      <c r="M229" s="20">
        <v>0.10000000000000001</v>
      </c>
      <c r="N229" s="20">
        <v>0</v>
      </c>
    </row>
    <row r="230" ht="12" customHeight="1">
      <c r="A230" s="8"/>
      <c r="B230" s="32" t="s">
        <v>25</v>
      </c>
      <c r="C230" s="24" t="s">
        <v>171</v>
      </c>
      <c r="D230" s="18">
        <v>4</v>
      </c>
      <c r="E230" s="18">
        <v>1</v>
      </c>
      <c r="F230" s="18">
        <v>28.600000000000001</v>
      </c>
      <c r="G230" s="19">
        <v>143</v>
      </c>
      <c r="H230" s="19">
        <v>20</v>
      </c>
      <c r="I230" s="19">
        <v>0</v>
      </c>
      <c r="J230" s="19">
        <v>0</v>
      </c>
      <c r="K230" s="20">
        <v>1</v>
      </c>
      <c r="L230" s="20">
        <v>0.20000000000000001</v>
      </c>
      <c r="M230" s="20">
        <v>0</v>
      </c>
      <c r="N230" s="20">
        <v>0</v>
      </c>
    </row>
    <row r="231" ht="12" customHeight="1">
      <c r="A231" s="25"/>
      <c r="B231" s="35" t="s">
        <v>26</v>
      </c>
      <c r="C231" s="49"/>
      <c r="D231" s="37">
        <f>SUM(D225:D230)</f>
        <v>21.699999999999999</v>
      </c>
      <c r="E231" s="37">
        <f t="shared" ref="E231:N239" si="40">SUM(E225:E230)</f>
        <v>19.100000000000001</v>
      </c>
      <c r="F231" s="37">
        <f t="shared" si="40"/>
        <v>52.100000000000001</v>
      </c>
      <c r="G231" s="38">
        <f t="shared" si="40"/>
        <v>470</v>
      </c>
      <c r="H231" s="38">
        <f t="shared" si="40"/>
        <v>177</v>
      </c>
      <c r="I231" s="38">
        <f t="shared" si="40"/>
        <v>44</v>
      </c>
      <c r="J231" s="38">
        <f t="shared" si="40"/>
        <v>297</v>
      </c>
      <c r="K231" s="39">
        <f t="shared" si="40"/>
        <v>7.25</v>
      </c>
      <c r="L231" s="39">
        <f t="shared" si="40"/>
        <v>0.26000000000000001</v>
      </c>
      <c r="M231" s="39">
        <f t="shared" si="40"/>
        <v>16.830000000000002</v>
      </c>
      <c r="N231" s="39">
        <f t="shared" si="40"/>
        <v>0.11</v>
      </c>
    </row>
    <row r="232" ht="12" customHeight="1">
      <c r="A232" s="25"/>
      <c r="B232" s="23" t="s">
        <v>27</v>
      </c>
      <c r="C232" s="41"/>
      <c r="D232" s="18"/>
      <c r="E232" s="18"/>
      <c r="F232" s="18"/>
      <c r="G232" s="19"/>
      <c r="H232" s="19"/>
      <c r="I232" s="19"/>
      <c r="J232" s="19"/>
      <c r="K232" s="20"/>
      <c r="L232" s="20"/>
      <c r="M232" s="20"/>
      <c r="N232" s="20"/>
    </row>
    <row r="233" ht="12" customHeight="1">
      <c r="A233" s="25">
        <v>102</v>
      </c>
      <c r="B233" s="42" t="s">
        <v>28</v>
      </c>
      <c r="C233" s="27">
        <v>200</v>
      </c>
      <c r="D233" s="28">
        <v>4.7000000000000002</v>
      </c>
      <c r="E233" s="28">
        <v>4.4000000000000004</v>
      </c>
      <c r="F233" s="28">
        <v>15.699999999999999</v>
      </c>
      <c r="G233" s="29">
        <v>122</v>
      </c>
      <c r="H233" s="29">
        <v>23</v>
      </c>
      <c r="I233" s="29">
        <v>26</v>
      </c>
      <c r="J233" s="29">
        <v>70</v>
      </c>
      <c r="K233" s="30">
        <v>1.6000000000000001</v>
      </c>
      <c r="L233" s="30">
        <v>0.29999999999999999</v>
      </c>
      <c r="M233" s="30">
        <v>4.7999999999999998</v>
      </c>
      <c r="N233" s="30">
        <v>0</v>
      </c>
    </row>
    <row r="234" ht="12" customHeight="1">
      <c r="A234" s="25">
        <v>265</v>
      </c>
      <c r="B234" s="31" t="s">
        <v>29</v>
      </c>
      <c r="C234" s="41" t="s">
        <v>99</v>
      </c>
      <c r="D234" s="28">
        <v>8.5999999999999996</v>
      </c>
      <c r="E234" s="28">
        <v>8.5999999999999996</v>
      </c>
      <c r="F234" s="28">
        <v>25.719999999999999</v>
      </c>
      <c r="G234" s="29">
        <v>214</v>
      </c>
      <c r="H234" s="29">
        <v>11</v>
      </c>
      <c r="I234" s="29">
        <v>31</v>
      </c>
      <c r="J234" s="29">
        <v>73</v>
      </c>
      <c r="K234" s="30">
        <v>1.2</v>
      </c>
      <c r="L234" s="30">
        <v>0.69999999999999996</v>
      </c>
      <c r="M234" s="30">
        <v>0.10000000000000001</v>
      </c>
      <c r="N234" s="30">
        <v>0</v>
      </c>
    </row>
    <row r="235" ht="12" customHeight="1">
      <c r="A235" s="25">
        <v>71</v>
      </c>
      <c r="B235" s="31" t="s">
        <v>30</v>
      </c>
      <c r="C235" s="41" t="s">
        <v>119</v>
      </c>
      <c r="D235" s="28">
        <v>0.5</v>
      </c>
      <c r="E235" s="28">
        <v>0</v>
      </c>
      <c r="F235" s="28">
        <v>1.5</v>
      </c>
      <c r="G235" s="29">
        <v>8</v>
      </c>
      <c r="H235" s="29">
        <v>14</v>
      </c>
      <c r="I235" s="29">
        <v>8</v>
      </c>
      <c r="J235" s="29">
        <v>25</v>
      </c>
      <c r="K235" s="30">
        <v>0.40000000000000002</v>
      </c>
      <c r="L235" s="30">
        <v>0</v>
      </c>
      <c r="M235" s="30">
        <v>6</v>
      </c>
      <c r="N235" s="30">
        <v>0</v>
      </c>
    </row>
    <row r="236" ht="12" customHeight="1">
      <c r="A236" s="25"/>
      <c r="B236" s="31" t="s">
        <v>31</v>
      </c>
      <c r="C236" s="41" t="s">
        <v>142</v>
      </c>
      <c r="D236" s="28">
        <v>1.7</v>
      </c>
      <c r="E236" s="28">
        <v>6.2000000000000002</v>
      </c>
      <c r="F236" s="28">
        <v>15.699999999999999</v>
      </c>
      <c r="G236" s="29">
        <v>124</v>
      </c>
      <c r="H236" s="29">
        <v>0</v>
      </c>
      <c r="I236" s="29">
        <v>0</v>
      </c>
      <c r="J236" s="29">
        <v>0</v>
      </c>
      <c r="K236" s="30">
        <v>0</v>
      </c>
      <c r="L236" s="30">
        <v>0</v>
      </c>
      <c r="M236" s="30">
        <v>0</v>
      </c>
      <c r="N236" s="30">
        <v>0</v>
      </c>
    </row>
    <row r="237" ht="12" customHeight="1">
      <c r="A237" s="8">
        <v>389</v>
      </c>
      <c r="B237" s="42" t="s">
        <v>32</v>
      </c>
      <c r="C237" s="24" t="s">
        <v>57</v>
      </c>
      <c r="D237" s="18">
        <v>0.20000000000000001</v>
      </c>
      <c r="E237" s="18">
        <v>0.10000000000000001</v>
      </c>
      <c r="F237" s="18">
        <v>10.1</v>
      </c>
      <c r="G237" s="19">
        <v>41</v>
      </c>
      <c r="H237" s="19">
        <v>5</v>
      </c>
      <c r="I237" s="19">
        <v>4</v>
      </c>
      <c r="J237" s="19">
        <v>8</v>
      </c>
      <c r="K237" s="20">
        <v>0.90000000000000002</v>
      </c>
      <c r="L237" s="20">
        <v>0</v>
      </c>
      <c r="M237" s="20">
        <v>0.10000000000000001</v>
      </c>
      <c r="N237" s="20">
        <v>0</v>
      </c>
    </row>
    <row r="238" ht="12" customHeight="1">
      <c r="A238" s="8"/>
      <c r="B238" s="32" t="s">
        <v>33</v>
      </c>
      <c r="C238" s="24" t="s">
        <v>34</v>
      </c>
      <c r="D238" s="18">
        <v>5.7999999999999998</v>
      </c>
      <c r="E238" s="18">
        <v>1.3</v>
      </c>
      <c r="F238" s="18">
        <v>39.400000000000006</v>
      </c>
      <c r="G238" s="19">
        <v>196</v>
      </c>
      <c r="H238" s="19">
        <v>38</v>
      </c>
      <c r="I238" s="19">
        <v>0</v>
      </c>
      <c r="J238" s="19">
        <v>0</v>
      </c>
      <c r="K238" s="20">
        <v>1.98</v>
      </c>
      <c r="L238" s="20">
        <v>0.25</v>
      </c>
      <c r="M238" s="20">
        <v>0</v>
      </c>
      <c r="N238" s="20">
        <v>0</v>
      </c>
    </row>
    <row r="239" ht="12" customHeight="1">
      <c r="A239" s="8"/>
      <c r="B239" s="46" t="s">
        <v>26</v>
      </c>
      <c r="C239" s="49"/>
      <c r="D239" s="37">
        <f>SUM(D233:D238)</f>
        <v>21.5</v>
      </c>
      <c r="E239" s="37">
        <f t="shared" si="40"/>
        <v>20.600000000000001</v>
      </c>
      <c r="F239" s="37">
        <f t="shared" si="40"/>
        <v>108.12</v>
      </c>
      <c r="G239" s="67">
        <f t="shared" si="40"/>
        <v>705</v>
      </c>
      <c r="H239" s="38">
        <f t="shared" si="40"/>
        <v>91</v>
      </c>
      <c r="I239" s="38">
        <f t="shared" si="40"/>
        <v>69</v>
      </c>
      <c r="J239" s="38">
        <f t="shared" si="40"/>
        <v>176</v>
      </c>
      <c r="K239" s="39">
        <f t="shared" si="40"/>
        <v>6.0800000000000001</v>
      </c>
      <c r="L239" s="39">
        <f t="shared" si="40"/>
        <v>1.25</v>
      </c>
      <c r="M239" s="39">
        <f t="shared" si="40"/>
        <v>10.999999999999998</v>
      </c>
      <c r="N239" s="39">
        <f t="shared" si="40"/>
        <v>0</v>
      </c>
    </row>
    <row r="240" ht="12" customHeight="1">
      <c r="A240" s="8"/>
      <c r="B240" s="23" t="s">
        <v>35</v>
      </c>
      <c r="C240" s="49"/>
      <c r="D240" s="37"/>
      <c r="E240" s="37"/>
      <c r="F240" s="37"/>
      <c r="G240" s="38"/>
      <c r="H240" s="38"/>
      <c r="I240" s="38"/>
      <c r="J240" s="38"/>
      <c r="K240" s="39"/>
      <c r="L240" s="39"/>
      <c r="M240" s="39"/>
      <c r="N240" s="39"/>
    </row>
    <row r="241" ht="12" customHeight="1">
      <c r="A241" s="25" t="s">
        <v>36</v>
      </c>
      <c r="B241" s="48" t="s">
        <v>37</v>
      </c>
      <c r="C241" s="41" t="s">
        <v>38</v>
      </c>
      <c r="D241" s="28">
        <v>12</v>
      </c>
      <c r="E241" s="28">
        <v>9.3000000000000007</v>
      </c>
      <c r="F241" s="28">
        <v>27.899999999999999</v>
      </c>
      <c r="G241" s="29">
        <v>243</v>
      </c>
      <c r="H241" s="29">
        <v>91</v>
      </c>
      <c r="I241" s="29">
        <v>19</v>
      </c>
      <c r="J241" s="29">
        <v>128</v>
      </c>
      <c r="K241" s="30">
        <v>0.68000000000000005</v>
      </c>
      <c r="L241" s="30">
        <v>0.070000000000000007</v>
      </c>
      <c r="M241" s="30">
        <v>0.089999999999999997</v>
      </c>
      <c r="N241" s="30">
        <v>0.029999999999999999</v>
      </c>
    </row>
    <row r="242" ht="12" customHeight="1">
      <c r="A242" s="25">
        <v>338</v>
      </c>
      <c r="B242" s="26" t="s">
        <v>23</v>
      </c>
      <c r="C242" s="41" t="s">
        <v>39</v>
      </c>
      <c r="D242" s="28">
        <v>0.40000000000000002</v>
      </c>
      <c r="E242" s="18">
        <v>0.40000000000000002</v>
      </c>
      <c r="F242" s="18">
        <v>10.800000000000001</v>
      </c>
      <c r="G242" s="19">
        <v>49</v>
      </c>
      <c r="H242" s="19">
        <v>18</v>
      </c>
      <c r="I242" s="19">
        <v>10</v>
      </c>
      <c r="J242" s="19">
        <v>12</v>
      </c>
      <c r="K242" s="20">
        <v>2.3999999999999999</v>
      </c>
      <c r="L242" s="20">
        <v>0</v>
      </c>
      <c r="M242" s="20">
        <v>11</v>
      </c>
      <c r="N242" s="20">
        <v>0</v>
      </c>
    </row>
    <row r="243" ht="12" customHeight="1">
      <c r="A243" s="25">
        <v>377</v>
      </c>
      <c r="B243" s="26" t="s">
        <v>40</v>
      </c>
      <c r="C243" s="41" t="s">
        <v>41</v>
      </c>
      <c r="D243" s="18">
        <v>0.29999999999999999</v>
      </c>
      <c r="E243" s="18">
        <v>0.10000000000000001</v>
      </c>
      <c r="F243" s="18">
        <v>10.300000000000001</v>
      </c>
      <c r="G243" s="19">
        <v>43</v>
      </c>
      <c r="H243" s="19">
        <v>8</v>
      </c>
      <c r="I243" s="19">
        <v>5</v>
      </c>
      <c r="J243" s="19">
        <v>10</v>
      </c>
      <c r="K243" s="20">
        <v>0.90000000000000002</v>
      </c>
      <c r="L243" s="20">
        <v>0</v>
      </c>
      <c r="M243" s="20">
        <v>2.8999999999999999</v>
      </c>
      <c r="N243" s="20">
        <v>0</v>
      </c>
    </row>
    <row r="244" ht="12" customHeight="1">
      <c r="A244" s="8"/>
      <c r="B244" s="46" t="s">
        <v>26</v>
      </c>
      <c r="C244" s="49"/>
      <c r="D244" s="37">
        <f>SUM(D241:D243)</f>
        <v>12.700000000000001</v>
      </c>
      <c r="E244" s="37">
        <f t="shared" ref="E244:N244" si="41">SUM(E241:E243)</f>
        <v>9.8000000000000007</v>
      </c>
      <c r="F244" s="37">
        <f t="shared" si="41"/>
        <v>49</v>
      </c>
      <c r="G244" s="38">
        <f t="shared" si="41"/>
        <v>335</v>
      </c>
      <c r="H244" s="38">
        <f t="shared" si="41"/>
        <v>117</v>
      </c>
      <c r="I244" s="38">
        <f t="shared" si="41"/>
        <v>34</v>
      </c>
      <c r="J244" s="38">
        <f t="shared" si="41"/>
        <v>150</v>
      </c>
      <c r="K244" s="39">
        <f t="shared" si="41"/>
        <v>3.98</v>
      </c>
      <c r="L244" s="39">
        <f t="shared" si="41"/>
        <v>0.070000000000000007</v>
      </c>
      <c r="M244" s="39">
        <f t="shared" si="41"/>
        <v>13.99</v>
      </c>
      <c r="N244" s="39">
        <f t="shared" si="41"/>
        <v>0.029999999999999999</v>
      </c>
    </row>
    <row r="245" ht="12" customHeight="1">
      <c r="A245" s="8"/>
      <c r="B245" s="50" t="s">
        <v>42</v>
      </c>
      <c r="C245" s="51"/>
      <c r="D245" s="51">
        <f>D231+D239+D244</f>
        <v>55.900000000000006</v>
      </c>
      <c r="E245" s="51">
        <f t="shared" ref="E245:N245" si="42">E231+E239+E244</f>
        <v>49.5</v>
      </c>
      <c r="F245" s="51">
        <f t="shared" si="42"/>
        <v>209.22</v>
      </c>
      <c r="G245" s="52">
        <f t="shared" si="42"/>
        <v>1510</v>
      </c>
      <c r="H245" s="52">
        <f t="shared" si="42"/>
        <v>385</v>
      </c>
      <c r="I245" s="52">
        <f t="shared" si="42"/>
        <v>147</v>
      </c>
      <c r="J245" s="52">
        <f t="shared" si="42"/>
        <v>623</v>
      </c>
      <c r="K245" s="53">
        <f t="shared" si="42"/>
        <v>17.309999999999999</v>
      </c>
      <c r="L245" s="53">
        <f t="shared" si="42"/>
        <v>1.5800000000000001</v>
      </c>
      <c r="M245" s="53">
        <f t="shared" si="42"/>
        <v>41.82</v>
      </c>
      <c r="N245" s="53">
        <f t="shared" si="42"/>
        <v>0.14000000000000001</v>
      </c>
    </row>
    <row r="246" ht="12" customHeight="1">
      <c r="A246" s="8"/>
      <c r="B246" s="22" t="s">
        <v>43</v>
      </c>
      <c r="C246" s="24"/>
      <c r="D246" s="18"/>
      <c r="E246" s="18"/>
      <c r="F246" s="18"/>
      <c r="G246" s="19"/>
      <c r="H246" s="19"/>
      <c r="I246" s="19"/>
      <c r="J246" s="19"/>
      <c r="K246" s="20"/>
      <c r="L246" s="20"/>
      <c r="M246" s="20"/>
      <c r="N246" s="20"/>
    </row>
    <row r="247" ht="12" customHeight="1">
      <c r="A247" s="8"/>
      <c r="B247" s="23" t="s">
        <v>19</v>
      </c>
      <c r="C247" s="24"/>
      <c r="D247" s="18"/>
      <c r="E247" s="18"/>
      <c r="F247" s="18"/>
      <c r="G247" s="19"/>
      <c r="H247" s="19"/>
      <c r="I247" s="19"/>
      <c r="J247" s="19"/>
      <c r="K247" s="20"/>
      <c r="L247" s="20"/>
      <c r="M247" s="20"/>
      <c r="N247" s="20"/>
    </row>
    <row r="248" ht="12" customHeight="1">
      <c r="A248" s="25">
        <v>14</v>
      </c>
      <c r="B248" s="26" t="s">
        <v>82</v>
      </c>
      <c r="C248" s="41" t="s">
        <v>83</v>
      </c>
      <c r="D248" s="28">
        <v>0.10000000000000001</v>
      </c>
      <c r="E248" s="28">
        <v>7.2999999999999998</v>
      </c>
      <c r="F248" s="28">
        <v>0.10000000000000001</v>
      </c>
      <c r="G248" s="29">
        <v>66</v>
      </c>
      <c r="H248" s="29">
        <v>2</v>
      </c>
      <c r="I248" s="29">
        <v>0</v>
      </c>
      <c r="J248" s="29">
        <v>3</v>
      </c>
      <c r="K248" s="30">
        <v>0</v>
      </c>
      <c r="L248" s="30">
        <v>0</v>
      </c>
      <c r="M248" s="30">
        <v>0</v>
      </c>
      <c r="N248" s="30">
        <v>0</v>
      </c>
    </row>
    <row r="249" ht="12" customHeight="1">
      <c r="A249" s="72" t="s">
        <v>61</v>
      </c>
      <c r="B249" s="26" t="s">
        <v>124</v>
      </c>
      <c r="C249" s="41" t="s">
        <v>61</v>
      </c>
      <c r="D249" s="28">
        <v>3.5</v>
      </c>
      <c r="E249" s="28">
        <v>4.4000000000000004</v>
      </c>
      <c r="F249" s="28">
        <v>0</v>
      </c>
      <c r="G249" s="29">
        <v>53</v>
      </c>
      <c r="H249" s="29">
        <v>150</v>
      </c>
      <c r="I249" s="29">
        <v>8</v>
      </c>
      <c r="J249" s="29">
        <v>90</v>
      </c>
      <c r="K249" s="30">
        <v>0.14999999999999999</v>
      </c>
      <c r="L249" s="30">
        <v>0.01</v>
      </c>
      <c r="M249" s="30">
        <v>0.12</v>
      </c>
      <c r="N249" s="30">
        <v>0.050000000000000003</v>
      </c>
    </row>
    <row r="250" ht="12" customHeight="1">
      <c r="A250" s="25" t="s">
        <v>62</v>
      </c>
      <c r="B250" s="26" t="s">
        <v>125</v>
      </c>
      <c r="C250" s="41" t="s">
        <v>64</v>
      </c>
      <c r="D250" s="28">
        <v>4.7000000000000002</v>
      </c>
      <c r="E250" s="28">
        <v>6.5999999999999996</v>
      </c>
      <c r="F250" s="28">
        <v>22.5</v>
      </c>
      <c r="G250" s="29">
        <v>168</v>
      </c>
      <c r="H250" s="29">
        <v>124</v>
      </c>
      <c r="I250" s="29">
        <v>27</v>
      </c>
      <c r="J250" s="29">
        <v>127</v>
      </c>
      <c r="K250" s="30">
        <v>0.5</v>
      </c>
      <c r="L250" s="30">
        <v>0.080000000000000002</v>
      </c>
      <c r="M250" s="30">
        <v>1.3</v>
      </c>
      <c r="N250" s="30">
        <v>0.20000000000000001</v>
      </c>
    </row>
    <row r="251" ht="12" customHeight="1">
      <c r="A251" s="8"/>
      <c r="B251" s="31" t="s">
        <v>65</v>
      </c>
      <c r="C251" s="41" t="s">
        <v>38</v>
      </c>
      <c r="D251" s="18">
        <v>2.7999999999999998</v>
      </c>
      <c r="E251" s="18">
        <v>2.7999999999999998</v>
      </c>
      <c r="F251" s="18">
        <v>11.5</v>
      </c>
      <c r="G251" s="19">
        <v>82</v>
      </c>
      <c r="H251" s="19">
        <v>0</v>
      </c>
      <c r="I251" s="19">
        <v>0</v>
      </c>
      <c r="J251" s="19">
        <v>0</v>
      </c>
      <c r="K251" s="20">
        <v>0</v>
      </c>
      <c r="L251" s="20">
        <v>0</v>
      </c>
      <c r="M251" s="20">
        <v>0</v>
      </c>
      <c r="N251" s="20">
        <v>0</v>
      </c>
    </row>
    <row r="252" ht="12" customHeight="1">
      <c r="A252" s="25">
        <v>376</v>
      </c>
      <c r="B252" s="26" t="s">
        <v>24</v>
      </c>
      <c r="C252" s="41" t="s">
        <v>57</v>
      </c>
      <c r="D252" s="18">
        <v>0.20000000000000001</v>
      </c>
      <c r="E252" s="18">
        <v>0.10000000000000001</v>
      </c>
      <c r="F252" s="18">
        <v>5</v>
      </c>
      <c r="G252" s="19">
        <v>21</v>
      </c>
      <c r="H252" s="19">
        <v>5</v>
      </c>
      <c r="I252" s="19">
        <v>4</v>
      </c>
      <c r="J252" s="19">
        <v>8</v>
      </c>
      <c r="K252" s="20">
        <v>0.90000000000000002</v>
      </c>
      <c r="L252" s="20">
        <v>0</v>
      </c>
      <c r="M252" s="20">
        <v>0.10000000000000001</v>
      </c>
      <c r="N252" s="20">
        <v>0</v>
      </c>
    </row>
    <row r="253" ht="12" customHeight="1">
      <c r="A253" s="8"/>
      <c r="B253" s="32" t="s">
        <v>25</v>
      </c>
      <c r="C253" s="24" t="s">
        <v>115</v>
      </c>
      <c r="D253" s="18">
        <v>2</v>
      </c>
      <c r="E253" s="18">
        <v>0.5</v>
      </c>
      <c r="F253" s="18">
        <v>14.300000000000001</v>
      </c>
      <c r="G253" s="19">
        <v>80</v>
      </c>
      <c r="H253" s="19">
        <v>10</v>
      </c>
      <c r="I253" s="19">
        <v>0</v>
      </c>
      <c r="J253" s="19">
        <v>0</v>
      </c>
      <c r="K253" s="20">
        <v>0.5</v>
      </c>
      <c r="L253" s="20">
        <v>0.10000000000000001</v>
      </c>
      <c r="M253" s="20">
        <v>0</v>
      </c>
      <c r="N253" s="20">
        <v>0</v>
      </c>
    </row>
    <row r="254" ht="12" customHeight="1">
      <c r="A254" s="25"/>
      <c r="B254" s="35" t="s">
        <v>26</v>
      </c>
      <c r="C254" s="49"/>
      <c r="D254" s="37">
        <f>SUM(D248:D253)</f>
        <v>13.300000000000001</v>
      </c>
      <c r="E254" s="37">
        <f t="shared" ref="E254:N254" si="43">SUM(E248:E253)</f>
        <v>21.699999999999999</v>
      </c>
      <c r="F254" s="37">
        <f t="shared" si="43"/>
        <v>53.400000000000006</v>
      </c>
      <c r="G254" s="67">
        <f t="shared" si="43"/>
        <v>470</v>
      </c>
      <c r="H254" s="38">
        <f t="shared" si="43"/>
        <v>291</v>
      </c>
      <c r="I254" s="38">
        <f t="shared" si="43"/>
        <v>39</v>
      </c>
      <c r="J254" s="38">
        <f t="shared" si="43"/>
        <v>228</v>
      </c>
      <c r="K254" s="39">
        <f t="shared" si="43"/>
        <v>2.0499999999999998</v>
      </c>
      <c r="L254" s="39">
        <f t="shared" si="43"/>
        <v>0.19</v>
      </c>
      <c r="M254" s="39">
        <f t="shared" si="43"/>
        <v>1.52</v>
      </c>
      <c r="N254" s="39">
        <f t="shared" si="43"/>
        <v>0.25</v>
      </c>
    </row>
    <row r="255" ht="12" customHeight="1">
      <c r="A255" s="8"/>
      <c r="B255" s="23" t="s">
        <v>27</v>
      </c>
      <c r="C255" s="24"/>
      <c r="D255" s="18"/>
      <c r="E255" s="18"/>
      <c r="F255" s="18"/>
      <c r="G255" s="19"/>
      <c r="H255" s="19"/>
      <c r="I255" s="19"/>
      <c r="J255" s="19"/>
      <c r="K255" s="20"/>
      <c r="L255" s="20"/>
      <c r="M255" s="20"/>
      <c r="N255" s="20"/>
    </row>
    <row r="256" ht="12" customHeight="1">
      <c r="A256" s="8">
        <v>82</v>
      </c>
      <c r="B256" s="48" t="s">
        <v>87</v>
      </c>
      <c r="C256" s="24" t="s">
        <v>50</v>
      </c>
      <c r="D256" s="18">
        <v>1.7</v>
      </c>
      <c r="E256" s="18">
        <v>4.7000000000000002</v>
      </c>
      <c r="F256" s="18">
        <v>8.6999999999999993</v>
      </c>
      <c r="G256" s="19">
        <v>84</v>
      </c>
      <c r="H256" s="19">
        <v>37</v>
      </c>
      <c r="I256" s="19">
        <v>19</v>
      </c>
      <c r="J256" s="19">
        <v>48</v>
      </c>
      <c r="K256" s="20">
        <v>1</v>
      </c>
      <c r="L256" s="20">
        <v>0.17999999999999999</v>
      </c>
      <c r="M256" s="20">
        <v>9.5</v>
      </c>
      <c r="N256" s="20">
        <v>0.01</v>
      </c>
    </row>
    <row r="257" ht="12" customHeight="1">
      <c r="A257" s="25" t="s">
        <v>172</v>
      </c>
      <c r="B257" s="26" t="s">
        <v>173</v>
      </c>
      <c r="C257" s="41" t="s">
        <v>72</v>
      </c>
      <c r="D257" s="28">
        <v>15.6</v>
      </c>
      <c r="E257" s="28">
        <v>8.0999999999999996</v>
      </c>
      <c r="F257" s="28">
        <v>9.3000000000000007</v>
      </c>
      <c r="G257" s="29">
        <v>173</v>
      </c>
      <c r="H257" s="29">
        <v>127</v>
      </c>
      <c r="I257" s="29">
        <v>11</v>
      </c>
      <c r="J257" s="29">
        <v>107</v>
      </c>
      <c r="K257" s="30">
        <v>0.59999999999999998</v>
      </c>
      <c r="L257" s="30">
        <v>0.10000000000000001</v>
      </c>
      <c r="M257" s="30">
        <v>1</v>
      </c>
      <c r="N257" s="30">
        <v>0.29999999999999999</v>
      </c>
    </row>
    <row r="258" ht="12" customHeight="1">
      <c r="A258" s="8">
        <v>312</v>
      </c>
      <c r="B258" s="26" t="s">
        <v>73</v>
      </c>
      <c r="C258" s="54">
        <v>180</v>
      </c>
      <c r="D258" s="18">
        <v>3.7999999999999998</v>
      </c>
      <c r="E258" s="18">
        <v>6.2999999999999998</v>
      </c>
      <c r="F258" s="18">
        <v>14.5</v>
      </c>
      <c r="G258" s="19">
        <v>130</v>
      </c>
      <c r="H258" s="19">
        <v>46</v>
      </c>
      <c r="I258" s="19">
        <v>33</v>
      </c>
      <c r="J258" s="19">
        <v>99</v>
      </c>
      <c r="K258" s="20">
        <v>1.2</v>
      </c>
      <c r="L258" s="20">
        <v>0</v>
      </c>
      <c r="M258" s="20">
        <v>0.40000000000000002</v>
      </c>
      <c r="N258" s="20">
        <v>0.10000000000000001</v>
      </c>
    </row>
    <row r="259" ht="12" customHeight="1">
      <c r="A259" s="25" t="s">
        <v>55</v>
      </c>
      <c r="B259" s="55" t="s">
        <v>56</v>
      </c>
      <c r="C259" s="41" t="s">
        <v>57</v>
      </c>
      <c r="D259" s="18">
        <v>0.20000000000000001</v>
      </c>
      <c r="E259" s="18">
        <v>0.10000000000000001</v>
      </c>
      <c r="F259" s="18">
        <v>12</v>
      </c>
      <c r="G259" s="19">
        <v>49</v>
      </c>
      <c r="H259" s="19">
        <v>11</v>
      </c>
      <c r="I259" s="19">
        <v>8</v>
      </c>
      <c r="J259" s="19">
        <v>9</v>
      </c>
      <c r="K259" s="20">
        <v>0.20000000000000001</v>
      </c>
      <c r="L259" s="20">
        <v>0</v>
      </c>
      <c r="M259" s="20">
        <v>4.5</v>
      </c>
      <c r="N259" s="20">
        <v>0</v>
      </c>
    </row>
    <row r="260" ht="12" customHeight="1">
      <c r="A260" s="8"/>
      <c r="B260" s="32" t="s">
        <v>33</v>
      </c>
      <c r="C260" s="24" t="s">
        <v>174</v>
      </c>
      <c r="D260" s="18">
        <v>3.7999999999999998</v>
      </c>
      <c r="E260" s="18">
        <v>0.80000000000000004</v>
      </c>
      <c r="F260" s="18">
        <v>25.100000000000001</v>
      </c>
      <c r="G260" s="19">
        <v>123</v>
      </c>
      <c r="H260" s="19">
        <v>28</v>
      </c>
      <c r="I260" s="19">
        <v>0</v>
      </c>
      <c r="J260" s="19">
        <v>0</v>
      </c>
      <c r="K260" s="20">
        <v>1.5</v>
      </c>
      <c r="L260" s="20">
        <v>0.20000000000000001</v>
      </c>
      <c r="M260" s="20">
        <v>0</v>
      </c>
      <c r="N260" s="20">
        <v>0</v>
      </c>
    </row>
    <row r="261" ht="12" customHeight="1">
      <c r="A261" s="8"/>
      <c r="B261" s="46" t="s">
        <v>26</v>
      </c>
      <c r="C261" s="49"/>
      <c r="D261" s="37">
        <f>SUM(D256:D260)</f>
        <v>25.100000000000001</v>
      </c>
      <c r="E261" s="37">
        <f t="shared" ref="E261:M261" si="44">SUM(E256:E260)</f>
        <v>20.000000000000004</v>
      </c>
      <c r="F261" s="37">
        <f t="shared" si="44"/>
        <v>69.599999999999994</v>
      </c>
      <c r="G261" s="76">
        <f t="shared" si="44"/>
        <v>559</v>
      </c>
      <c r="H261" s="38">
        <f t="shared" si="44"/>
        <v>249</v>
      </c>
      <c r="I261" s="38">
        <f t="shared" si="44"/>
        <v>71</v>
      </c>
      <c r="J261" s="38">
        <f t="shared" si="44"/>
        <v>263</v>
      </c>
      <c r="K261" s="39">
        <f t="shared" si="44"/>
        <v>4.5</v>
      </c>
      <c r="L261" s="39">
        <f t="shared" si="44"/>
        <v>0.48000000000000004</v>
      </c>
      <c r="M261" s="39">
        <f t="shared" si="44"/>
        <v>15.4</v>
      </c>
      <c r="N261" s="39">
        <f>SUM(N256:N260)</f>
        <v>0.41000000000000003</v>
      </c>
    </row>
    <row r="262" ht="12" customHeight="1">
      <c r="A262" s="8"/>
      <c r="B262" s="23" t="s">
        <v>35</v>
      </c>
      <c r="C262" s="24"/>
      <c r="D262" s="18"/>
      <c r="E262" s="18"/>
      <c r="F262" s="18"/>
      <c r="G262" s="19"/>
      <c r="H262" s="19"/>
      <c r="I262" s="19"/>
      <c r="J262" s="19"/>
      <c r="K262" s="20"/>
      <c r="L262" s="20"/>
      <c r="M262" s="20"/>
      <c r="N262" s="20"/>
    </row>
    <row r="263" ht="12" customHeight="1">
      <c r="A263" s="25">
        <v>386</v>
      </c>
      <c r="B263" s="26" t="s">
        <v>92</v>
      </c>
      <c r="C263" s="41" t="s">
        <v>57</v>
      </c>
      <c r="D263" s="28">
        <v>5.5999999999999996</v>
      </c>
      <c r="E263" s="28">
        <v>5</v>
      </c>
      <c r="F263" s="28">
        <v>22</v>
      </c>
      <c r="G263" s="29">
        <v>156</v>
      </c>
      <c r="H263" s="29">
        <v>242</v>
      </c>
      <c r="I263" s="29">
        <v>30</v>
      </c>
      <c r="J263" s="29">
        <v>188</v>
      </c>
      <c r="K263" s="30">
        <v>0.20000000000000001</v>
      </c>
      <c r="L263" s="30">
        <v>0.10000000000000001</v>
      </c>
      <c r="M263" s="30">
        <v>1.8</v>
      </c>
      <c r="N263" s="30">
        <v>0</v>
      </c>
    </row>
    <row r="264" ht="12" customHeight="1">
      <c r="A264" s="8">
        <v>421</v>
      </c>
      <c r="B264" s="32" t="s">
        <v>175</v>
      </c>
      <c r="C264" s="24" t="s">
        <v>38</v>
      </c>
      <c r="D264" s="18">
        <v>7.7000000000000002</v>
      </c>
      <c r="E264" s="18">
        <v>6</v>
      </c>
      <c r="F264" s="18">
        <v>45.399999999999999</v>
      </c>
      <c r="G264" s="19">
        <v>266</v>
      </c>
      <c r="H264" s="19">
        <v>13</v>
      </c>
      <c r="I264" s="19">
        <v>11</v>
      </c>
      <c r="J264" s="19">
        <v>57</v>
      </c>
      <c r="K264" s="20">
        <v>0.81000000000000005</v>
      </c>
      <c r="L264" s="20">
        <v>0.10000000000000001</v>
      </c>
      <c r="M264" s="20">
        <v>0</v>
      </c>
      <c r="N264" s="20">
        <v>0</v>
      </c>
    </row>
    <row r="265" ht="12" customHeight="1">
      <c r="A265" s="8"/>
      <c r="B265" s="46" t="s">
        <v>26</v>
      </c>
      <c r="C265" s="49"/>
      <c r="D265" s="37">
        <f>SUM(D263:D264)</f>
        <v>13.300000000000001</v>
      </c>
      <c r="E265" s="37">
        <f t="shared" ref="E265:N265" si="45">SUM(E263:E264)</f>
        <v>11</v>
      </c>
      <c r="F265" s="37">
        <f t="shared" si="45"/>
        <v>67.400000000000006</v>
      </c>
      <c r="G265" s="38">
        <f t="shared" si="45"/>
        <v>422</v>
      </c>
      <c r="H265" s="38">
        <f t="shared" si="45"/>
        <v>255</v>
      </c>
      <c r="I265" s="38">
        <f t="shared" si="45"/>
        <v>41</v>
      </c>
      <c r="J265" s="38">
        <f t="shared" si="45"/>
        <v>245</v>
      </c>
      <c r="K265" s="39">
        <f t="shared" si="45"/>
        <v>1.01</v>
      </c>
      <c r="L265" s="39">
        <f t="shared" si="45"/>
        <v>0.20000000000000001</v>
      </c>
      <c r="M265" s="39">
        <f t="shared" si="45"/>
        <v>1.8</v>
      </c>
      <c r="N265" s="39">
        <f t="shared" si="45"/>
        <v>0</v>
      </c>
    </row>
    <row r="266" ht="12" customHeight="1">
      <c r="A266" s="8"/>
      <c r="B266" s="56" t="s">
        <v>42</v>
      </c>
      <c r="C266" s="51"/>
      <c r="D266" s="51">
        <f>D254+D261+D265</f>
        <v>51.700000000000003</v>
      </c>
      <c r="E266" s="51">
        <f t="shared" ref="E266:N266" si="46">E254+E261+E265</f>
        <v>52.700000000000003</v>
      </c>
      <c r="F266" s="51">
        <f t="shared" si="46"/>
        <v>190.40000000000001</v>
      </c>
      <c r="G266" s="52">
        <f t="shared" si="46"/>
        <v>1451</v>
      </c>
      <c r="H266" s="52">
        <f t="shared" si="46"/>
        <v>795</v>
      </c>
      <c r="I266" s="52">
        <f t="shared" si="46"/>
        <v>151</v>
      </c>
      <c r="J266" s="52">
        <f t="shared" si="46"/>
        <v>736</v>
      </c>
      <c r="K266" s="53">
        <f t="shared" si="46"/>
        <v>7.5599999999999996</v>
      </c>
      <c r="L266" s="53">
        <f t="shared" si="46"/>
        <v>0.87000000000000011</v>
      </c>
      <c r="M266" s="53">
        <f t="shared" si="46"/>
        <v>18.720000000000002</v>
      </c>
      <c r="N266" s="53">
        <f t="shared" si="46"/>
        <v>0.66000000000000003</v>
      </c>
    </row>
    <row r="267" ht="12" customHeight="1">
      <c r="A267" s="8"/>
      <c r="B267" s="22" t="s">
        <v>59</v>
      </c>
      <c r="C267" s="24"/>
      <c r="D267" s="18"/>
      <c r="E267" s="18"/>
      <c r="F267" s="18"/>
      <c r="G267" s="19"/>
      <c r="H267" s="19"/>
      <c r="I267" s="19"/>
      <c r="J267" s="19"/>
      <c r="K267" s="20"/>
      <c r="L267" s="20"/>
      <c r="M267" s="20"/>
      <c r="N267" s="20"/>
    </row>
    <row r="268" ht="12" customHeight="1">
      <c r="A268" s="8"/>
      <c r="B268" s="23" t="s">
        <v>19</v>
      </c>
      <c r="C268" s="24"/>
      <c r="D268" s="18"/>
      <c r="E268" s="18"/>
      <c r="F268" s="18"/>
      <c r="G268" s="19"/>
      <c r="H268" s="19"/>
      <c r="I268" s="19"/>
      <c r="J268" s="19"/>
      <c r="K268" s="20"/>
      <c r="L268" s="20"/>
      <c r="M268" s="20"/>
      <c r="N268" s="20"/>
    </row>
    <row r="269" ht="12" customHeight="1">
      <c r="A269" s="25">
        <v>14</v>
      </c>
      <c r="B269" s="26" t="s">
        <v>82</v>
      </c>
      <c r="C269" s="41" t="s">
        <v>83</v>
      </c>
      <c r="D269" s="28">
        <v>0.10000000000000001</v>
      </c>
      <c r="E269" s="28">
        <v>7.2999999999999998</v>
      </c>
      <c r="F269" s="28">
        <v>0.10000000000000001</v>
      </c>
      <c r="G269" s="29">
        <v>66</v>
      </c>
      <c r="H269" s="29">
        <v>2</v>
      </c>
      <c r="I269" s="29">
        <v>0</v>
      </c>
      <c r="J269" s="29">
        <v>3</v>
      </c>
      <c r="K269" s="30">
        <v>0</v>
      </c>
      <c r="L269" s="30">
        <v>0</v>
      </c>
      <c r="M269" s="30">
        <v>0</v>
      </c>
      <c r="N269" s="30">
        <v>0</v>
      </c>
    </row>
    <row r="270" ht="12" customHeight="1">
      <c r="A270" s="25">
        <v>223</v>
      </c>
      <c r="B270" s="26" t="s">
        <v>84</v>
      </c>
      <c r="C270" s="41" t="s">
        <v>85</v>
      </c>
      <c r="D270" s="28">
        <v>25.699999999999999</v>
      </c>
      <c r="E270" s="28">
        <v>20.100000000000001</v>
      </c>
      <c r="F270" s="28">
        <v>38.200000000000003</v>
      </c>
      <c r="G270" s="29">
        <v>437</v>
      </c>
      <c r="H270" s="29">
        <v>306</v>
      </c>
      <c r="I270" s="29">
        <v>41</v>
      </c>
      <c r="J270" s="29">
        <v>373</v>
      </c>
      <c r="K270" s="30">
        <v>1</v>
      </c>
      <c r="L270" s="30">
        <v>0.10000000000000001</v>
      </c>
      <c r="M270" s="30">
        <v>0.5</v>
      </c>
      <c r="N270" s="30">
        <v>0.10000000000000001</v>
      </c>
    </row>
    <row r="271" ht="12" customHeight="1">
      <c r="A271" s="25">
        <v>338</v>
      </c>
      <c r="B271" s="26" t="s">
        <v>23</v>
      </c>
      <c r="C271" s="41" t="s">
        <v>39</v>
      </c>
      <c r="D271" s="28">
        <v>0.40000000000000002</v>
      </c>
      <c r="E271" s="18">
        <v>0.40000000000000002</v>
      </c>
      <c r="F271" s="18">
        <v>10.800000000000001</v>
      </c>
      <c r="G271" s="19">
        <v>49</v>
      </c>
      <c r="H271" s="19">
        <v>18</v>
      </c>
      <c r="I271" s="19">
        <v>10</v>
      </c>
      <c r="J271" s="19">
        <v>12</v>
      </c>
      <c r="K271" s="20">
        <v>2.3999999999999999</v>
      </c>
      <c r="L271" s="20">
        <v>0</v>
      </c>
      <c r="M271" s="20">
        <v>11</v>
      </c>
      <c r="N271" s="20">
        <v>0</v>
      </c>
    </row>
    <row r="272" ht="12" customHeight="1">
      <c r="A272" s="25">
        <v>376</v>
      </c>
      <c r="B272" s="26" t="s">
        <v>24</v>
      </c>
      <c r="C272" s="41" t="s">
        <v>57</v>
      </c>
      <c r="D272" s="18">
        <v>0.20000000000000001</v>
      </c>
      <c r="E272" s="18">
        <v>0.10000000000000001</v>
      </c>
      <c r="F272" s="18">
        <v>5</v>
      </c>
      <c r="G272" s="19">
        <v>21</v>
      </c>
      <c r="H272" s="19">
        <v>5</v>
      </c>
      <c r="I272" s="19">
        <v>4</v>
      </c>
      <c r="J272" s="19">
        <v>8</v>
      </c>
      <c r="K272" s="20">
        <v>0.90000000000000002</v>
      </c>
      <c r="L272" s="20">
        <v>0</v>
      </c>
      <c r="M272" s="20">
        <v>0.10000000000000001</v>
      </c>
      <c r="N272" s="20">
        <v>0</v>
      </c>
    </row>
    <row r="273" ht="12" customHeight="1">
      <c r="A273" s="8"/>
      <c r="B273" s="32" t="s">
        <v>25</v>
      </c>
      <c r="C273" s="24" t="s">
        <v>86</v>
      </c>
      <c r="D273" s="18">
        <v>2</v>
      </c>
      <c r="E273" s="18">
        <v>0.5</v>
      </c>
      <c r="F273" s="18">
        <v>14.300000000000001</v>
      </c>
      <c r="G273" s="19">
        <v>70</v>
      </c>
      <c r="H273" s="19">
        <v>10</v>
      </c>
      <c r="I273" s="19">
        <v>0</v>
      </c>
      <c r="J273" s="19">
        <v>0</v>
      </c>
      <c r="K273" s="20">
        <v>0.5</v>
      </c>
      <c r="L273" s="20">
        <v>0.10000000000000001</v>
      </c>
      <c r="M273" s="20">
        <v>0</v>
      </c>
      <c r="N273" s="20">
        <v>0</v>
      </c>
    </row>
    <row r="274" ht="12" customHeight="1">
      <c r="A274" s="8"/>
      <c r="B274" s="46" t="s">
        <v>26</v>
      </c>
      <c r="C274" s="49"/>
      <c r="D274" s="37">
        <f>SUM(D269:D273)</f>
        <v>28.399999999999999</v>
      </c>
      <c r="E274" s="37">
        <f t="shared" ref="E274:N274" si="47">SUM(E269:E273)</f>
        <v>28.400000000000002</v>
      </c>
      <c r="F274" s="37">
        <f t="shared" si="47"/>
        <v>68.400000000000006</v>
      </c>
      <c r="G274" s="38">
        <f t="shared" si="47"/>
        <v>643</v>
      </c>
      <c r="H274" s="38">
        <f t="shared" si="47"/>
        <v>341</v>
      </c>
      <c r="I274" s="38">
        <f t="shared" si="47"/>
        <v>55</v>
      </c>
      <c r="J274" s="38">
        <f t="shared" si="47"/>
        <v>396</v>
      </c>
      <c r="K274" s="39">
        <f t="shared" si="47"/>
        <v>4.7999999999999998</v>
      </c>
      <c r="L274" s="39">
        <f t="shared" si="47"/>
        <v>0.20000000000000001</v>
      </c>
      <c r="M274" s="39">
        <f t="shared" si="47"/>
        <v>11.6</v>
      </c>
      <c r="N274" s="39">
        <f t="shared" si="47"/>
        <v>0.10000000000000001</v>
      </c>
    </row>
    <row r="275" ht="12" customHeight="1">
      <c r="A275" s="8"/>
      <c r="B275" s="23" t="s">
        <v>27</v>
      </c>
      <c r="C275" s="24"/>
      <c r="D275" s="18"/>
      <c r="E275" s="18"/>
      <c r="F275" s="18"/>
      <c r="G275" s="19"/>
      <c r="H275" s="19"/>
      <c r="I275" s="19"/>
      <c r="J275" s="19"/>
      <c r="K275" s="20"/>
      <c r="L275" s="20"/>
      <c r="M275" s="20"/>
      <c r="N275" s="20"/>
    </row>
    <row r="276" ht="12" customHeight="1">
      <c r="A276" s="8" t="s">
        <v>127</v>
      </c>
      <c r="B276" s="26" t="s">
        <v>128</v>
      </c>
      <c r="C276" s="41" t="s">
        <v>129</v>
      </c>
      <c r="D276" s="28">
        <v>9.5</v>
      </c>
      <c r="E276" s="28">
        <v>0.80000000000000004</v>
      </c>
      <c r="F276" s="28">
        <v>14</v>
      </c>
      <c r="G276" s="19">
        <v>102</v>
      </c>
      <c r="H276" s="19">
        <v>15</v>
      </c>
      <c r="I276" s="19">
        <v>24</v>
      </c>
      <c r="J276" s="19">
        <v>39</v>
      </c>
      <c r="K276" s="20">
        <v>0.83999999999999997</v>
      </c>
      <c r="L276" s="20">
        <v>0.16</v>
      </c>
      <c r="M276" s="20">
        <v>1.5</v>
      </c>
      <c r="N276" s="20">
        <v>0.02</v>
      </c>
    </row>
    <row r="277" ht="12" customHeight="1">
      <c r="A277" s="25">
        <v>259</v>
      </c>
      <c r="B277" s="26" t="s">
        <v>176</v>
      </c>
      <c r="C277" s="41" t="s">
        <v>99</v>
      </c>
      <c r="D277" s="28">
        <v>9.3000000000000007</v>
      </c>
      <c r="E277" s="28">
        <v>9.6999999999999993</v>
      </c>
      <c r="F277" s="28">
        <v>14</v>
      </c>
      <c r="G277" s="29">
        <v>182</v>
      </c>
      <c r="H277" s="29">
        <v>17</v>
      </c>
      <c r="I277" s="29">
        <v>34</v>
      </c>
      <c r="J277" s="29">
        <v>70</v>
      </c>
      <c r="K277" s="30">
        <v>1.8</v>
      </c>
      <c r="L277" s="30">
        <v>0.29999999999999999</v>
      </c>
      <c r="M277" s="30">
        <v>6.2000000000000002</v>
      </c>
      <c r="N277" s="30">
        <v>0</v>
      </c>
    </row>
    <row r="278" ht="12" customHeight="1">
      <c r="A278" s="8" t="s">
        <v>140</v>
      </c>
      <c r="B278" s="32" t="s">
        <v>141</v>
      </c>
      <c r="C278" s="54">
        <v>60</v>
      </c>
      <c r="D278" s="18">
        <v>0.90000000000000002</v>
      </c>
      <c r="E278" s="18">
        <v>3</v>
      </c>
      <c r="F278" s="18">
        <v>6.7999999999999998</v>
      </c>
      <c r="G278" s="19">
        <v>59</v>
      </c>
      <c r="H278" s="19">
        <v>26</v>
      </c>
      <c r="I278" s="19">
        <v>8.5</v>
      </c>
      <c r="J278" s="19">
        <v>16.5</v>
      </c>
      <c r="K278" s="20">
        <v>0.29999999999999999</v>
      </c>
      <c r="L278" s="20">
        <v>0.01</v>
      </c>
      <c r="M278" s="20">
        <v>16</v>
      </c>
      <c r="N278" s="20">
        <v>0</v>
      </c>
    </row>
    <row r="279" ht="12" customHeight="1">
      <c r="A279" s="25"/>
      <c r="B279" s="26" t="s">
        <v>177</v>
      </c>
      <c r="C279" s="41" t="s">
        <v>178</v>
      </c>
      <c r="D279" s="28">
        <v>0.80000000000000004</v>
      </c>
      <c r="E279" s="28">
        <v>4.5</v>
      </c>
      <c r="F279" s="28">
        <v>11.9</v>
      </c>
      <c r="G279" s="29">
        <v>92</v>
      </c>
      <c r="H279" s="29">
        <v>0</v>
      </c>
      <c r="I279" s="29">
        <v>0</v>
      </c>
      <c r="J279" s="29">
        <v>0</v>
      </c>
      <c r="K279" s="30">
        <v>0</v>
      </c>
      <c r="L279" s="30">
        <v>0</v>
      </c>
      <c r="M279" s="30">
        <v>0</v>
      </c>
      <c r="N279" s="30">
        <v>0</v>
      </c>
    </row>
    <row r="280" ht="12" customHeight="1">
      <c r="A280" s="25">
        <v>348</v>
      </c>
      <c r="B280" s="55" t="s">
        <v>74</v>
      </c>
      <c r="C280" s="41" t="s">
        <v>57</v>
      </c>
      <c r="D280" s="18">
        <v>1.1000000000000001</v>
      </c>
      <c r="E280" s="18">
        <v>0</v>
      </c>
      <c r="F280" s="18">
        <v>13.199999999999999</v>
      </c>
      <c r="G280" s="19">
        <v>86</v>
      </c>
      <c r="H280" s="19">
        <v>33</v>
      </c>
      <c r="I280" s="19">
        <v>21</v>
      </c>
      <c r="J280" s="19">
        <v>29</v>
      </c>
      <c r="K280" s="20">
        <v>0.69999999999999996</v>
      </c>
      <c r="L280" s="20">
        <v>0</v>
      </c>
      <c r="M280" s="20">
        <v>0.90000000000000002</v>
      </c>
      <c r="N280" s="20">
        <v>0</v>
      </c>
    </row>
    <row r="281" ht="12" customHeight="1">
      <c r="A281" s="8"/>
      <c r="B281" s="32" t="s">
        <v>33</v>
      </c>
      <c r="C281" s="24" t="s">
        <v>179</v>
      </c>
      <c r="D281" s="18">
        <v>5.4000000000000004</v>
      </c>
      <c r="E281" s="18">
        <v>1.2000000000000002</v>
      </c>
      <c r="F281" s="18">
        <v>36.539999999999999</v>
      </c>
      <c r="G281" s="19">
        <v>184</v>
      </c>
      <c r="H281" s="19">
        <v>36</v>
      </c>
      <c r="I281" s="19">
        <v>0</v>
      </c>
      <c r="J281" s="19">
        <v>0</v>
      </c>
      <c r="K281" s="20">
        <v>1.8799999999999999</v>
      </c>
      <c r="L281" s="20">
        <v>0.23400000000000004</v>
      </c>
      <c r="M281" s="20">
        <v>0</v>
      </c>
      <c r="N281" s="20">
        <v>0</v>
      </c>
    </row>
    <row r="282" ht="12" customHeight="1">
      <c r="A282" s="8"/>
      <c r="B282" s="46" t="s">
        <v>26</v>
      </c>
      <c r="C282" s="49"/>
      <c r="D282" s="37">
        <f t="shared" ref="D282:N282" si="48">SUM(D276:D281)</f>
        <v>27</v>
      </c>
      <c r="E282" s="37">
        <f t="shared" si="48"/>
        <v>19.199999999999999</v>
      </c>
      <c r="F282" s="37">
        <f t="shared" si="48"/>
        <v>96.439999999999998</v>
      </c>
      <c r="G282" s="67">
        <f t="shared" si="48"/>
        <v>705</v>
      </c>
      <c r="H282" s="38">
        <f t="shared" si="48"/>
        <v>127</v>
      </c>
      <c r="I282" s="38">
        <f t="shared" si="48"/>
        <v>87.5</v>
      </c>
      <c r="J282" s="38">
        <f t="shared" si="48"/>
        <v>154.5</v>
      </c>
      <c r="K282" s="39">
        <f t="shared" si="48"/>
        <v>5.5199999999999996</v>
      </c>
      <c r="L282" s="39">
        <f t="shared" si="48"/>
        <v>0.70399999999999996</v>
      </c>
      <c r="M282" s="39">
        <f t="shared" si="48"/>
        <v>24.599999999999998</v>
      </c>
      <c r="N282" s="39">
        <f t="shared" si="48"/>
        <v>0.02</v>
      </c>
    </row>
    <row r="283" ht="12" customHeight="1">
      <c r="A283" s="8"/>
      <c r="B283" s="23" t="s">
        <v>35</v>
      </c>
      <c r="C283" s="24"/>
      <c r="D283" s="18"/>
      <c r="E283" s="18"/>
      <c r="F283" s="18"/>
      <c r="G283" s="19"/>
      <c r="H283" s="19"/>
      <c r="I283" s="19"/>
      <c r="J283" s="19"/>
      <c r="K283" s="20"/>
      <c r="L283" s="20"/>
      <c r="M283" s="20"/>
      <c r="N283" s="20"/>
    </row>
    <row r="284" ht="12" customHeight="1">
      <c r="A284" s="25" t="s">
        <v>36</v>
      </c>
      <c r="B284" s="48" t="s">
        <v>58</v>
      </c>
      <c r="C284" s="41" t="s">
        <v>38</v>
      </c>
      <c r="D284" s="28">
        <v>11.699999999999999</v>
      </c>
      <c r="E284" s="28">
        <v>7.5</v>
      </c>
      <c r="F284" s="28">
        <v>24.800000000000001</v>
      </c>
      <c r="G284" s="29">
        <v>213</v>
      </c>
      <c r="H284" s="29">
        <v>37</v>
      </c>
      <c r="I284" s="29">
        <v>33</v>
      </c>
      <c r="J284" s="29">
        <v>76</v>
      </c>
      <c r="K284" s="30">
        <v>0.95999999999999996</v>
      </c>
      <c r="L284" s="30">
        <v>0.080000000000000002</v>
      </c>
      <c r="M284" s="30">
        <v>1.2</v>
      </c>
      <c r="N284" s="30">
        <v>0.029999999999999999</v>
      </c>
    </row>
    <row r="285" ht="12" customHeight="1">
      <c r="A285" s="25">
        <v>338</v>
      </c>
      <c r="B285" s="26" t="s">
        <v>23</v>
      </c>
      <c r="C285" s="41" t="s">
        <v>180</v>
      </c>
      <c r="D285" s="28">
        <v>0.38545454545454549</v>
      </c>
      <c r="E285" s="28">
        <v>0.38545454545454549</v>
      </c>
      <c r="F285" s="28">
        <v>10.407272727272728</v>
      </c>
      <c r="G285" s="29">
        <v>47.218181818181819</v>
      </c>
      <c r="H285" s="29">
        <v>17.345454545454544</v>
      </c>
      <c r="I285" s="29">
        <v>9.6363636363636367</v>
      </c>
      <c r="J285" s="29">
        <v>11.563636363636364</v>
      </c>
      <c r="K285" s="30">
        <v>2.3127272727272725</v>
      </c>
      <c r="L285" s="30">
        <v>0.028909090909090905</v>
      </c>
      <c r="M285" s="30">
        <v>10.6</v>
      </c>
      <c r="N285" s="30">
        <v>0</v>
      </c>
    </row>
    <row r="286" ht="12" customHeight="1">
      <c r="A286" s="8">
        <v>376</v>
      </c>
      <c r="B286" s="42" t="s">
        <v>24</v>
      </c>
      <c r="C286" s="24" t="s">
        <v>57</v>
      </c>
      <c r="D286" s="18">
        <v>0.20000000000000001</v>
      </c>
      <c r="E286" s="18">
        <v>0.10000000000000001</v>
      </c>
      <c r="F286" s="18">
        <v>5</v>
      </c>
      <c r="G286" s="19">
        <v>21</v>
      </c>
      <c r="H286" s="19">
        <v>5</v>
      </c>
      <c r="I286" s="19">
        <v>4</v>
      </c>
      <c r="J286" s="19">
        <v>8</v>
      </c>
      <c r="K286" s="20">
        <v>0.90000000000000002</v>
      </c>
      <c r="L286" s="20">
        <v>0</v>
      </c>
      <c r="M286" s="20">
        <v>0.10000000000000001</v>
      </c>
      <c r="N286" s="20">
        <v>0</v>
      </c>
    </row>
    <row r="287" ht="12" customHeight="1">
      <c r="A287" s="8"/>
      <c r="B287" s="46" t="s">
        <v>26</v>
      </c>
      <c r="C287" s="49"/>
      <c r="D287" s="37">
        <f>SUM(D284:D286)</f>
        <v>12.285454545454543</v>
      </c>
      <c r="E287" s="37">
        <f t="shared" ref="E287:N287" si="49">SUM(E284+E286)</f>
        <v>7.5999999999999996</v>
      </c>
      <c r="F287" s="37">
        <f t="shared" si="49"/>
        <v>29.800000000000001</v>
      </c>
      <c r="G287" s="38">
        <f t="shared" si="49"/>
        <v>234</v>
      </c>
      <c r="H287" s="38">
        <f t="shared" si="49"/>
        <v>42</v>
      </c>
      <c r="I287" s="38">
        <f t="shared" si="49"/>
        <v>37</v>
      </c>
      <c r="J287" s="38">
        <f t="shared" si="49"/>
        <v>84</v>
      </c>
      <c r="K287" s="39">
        <f t="shared" si="49"/>
        <v>1.8599999999999999</v>
      </c>
      <c r="L287" s="39">
        <f t="shared" si="49"/>
        <v>0.080000000000000002</v>
      </c>
      <c r="M287" s="39">
        <f t="shared" si="49"/>
        <v>1.3</v>
      </c>
      <c r="N287" s="39">
        <f t="shared" si="49"/>
        <v>0.029999999999999999</v>
      </c>
    </row>
    <row r="288" ht="12" customHeight="1">
      <c r="A288" s="8"/>
      <c r="B288" s="56" t="s">
        <v>42</v>
      </c>
      <c r="C288" s="51"/>
      <c r="D288" s="51">
        <f t="shared" ref="D288:N288" si="50">D274+D282+D287</f>
        <v>67.685454545454547</v>
      </c>
      <c r="E288" s="51">
        <f t="shared" si="50"/>
        <v>55.200000000000003</v>
      </c>
      <c r="F288" s="51">
        <f t="shared" si="50"/>
        <v>194.64000000000001</v>
      </c>
      <c r="G288" s="52">
        <f t="shared" si="50"/>
        <v>1582</v>
      </c>
      <c r="H288" s="52">
        <f t="shared" si="50"/>
        <v>510</v>
      </c>
      <c r="I288" s="52">
        <f t="shared" si="50"/>
        <v>179.5</v>
      </c>
      <c r="J288" s="52">
        <f t="shared" si="50"/>
        <v>634.5</v>
      </c>
      <c r="K288" s="53">
        <f t="shared" si="50"/>
        <v>12.18</v>
      </c>
      <c r="L288" s="53">
        <f t="shared" si="50"/>
        <v>0.98399999999999987</v>
      </c>
      <c r="M288" s="53">
        <f t="shared" si="50"/>
        <v>37.499999999999993</v>
      </c>
      <c r="N288" s="53">
        <f t="shared" si="50"/>
        <v>0.15000000000000002</v>
      </c>
    </row>
    <row r="289" ht="12" customHeight="1">
      <c r="A289" s="8"/>
      <c r="B289" s="22" t="s">
        <v>81</v>
      </c>
      <c r="C289" s="24"/>
      <c r="D289" s="18"/>
      <c r="E289" s="18"/>
      <c r="F289" s="18"/>
      <c r="G289" s="19"/>
      <c r="H289" s="19"/>
      <c r="I289" s="19"/>
      <c r="J289" s="19"/>
      <c r="K289" s="20"/>
      <c r="L289" s="20"/>
      <c r="M289" s="20"/>
      <c r="N289" s="20"/>
    </row>
    <row r="290" ht="12" customHeight="1">
      <c r="A290" s="8"/>
      <c r="B290" s="23" t="s">
        <v>19</v>
      </c>
      <c r="C290" s="24"/>
      <c r="D290" s="18"/>
      <c r="E290" s="18"/>
      <c r="F290" s="18"/>
      <c r="G290" s="19"/>
      <c r="H290" s="19"/>
      <c r="I290" s="19"/>
      <c r="J290" s="19"/>
      <c r="K290" s="20"/>
      <c r="L290" s="20"/>
      <c r="M290" s="20"/>
      <c r="N290" s="20"/>
    </row>
    <row r="291" ht="12" customHeight="1">
      <c r="A291" s="72" t="s">
        <v>134</v>
      </c>
      <c r="B291" s="26" t="s">
        <v>135</v>
      </c>
      <c r="C291" s="41" t="s">
        <v>170</v>
      </c>
      <c r="D291" s="28">
        <v>8.5</v>
      </c>
      <c r="E291" s="28">
        <v>12.699999999999999</v>
      </c>
      <c r="F291" s="28">
        <v>11.5</v>
      </c>
      <c r="G291" s="29">
        <v>195</v>
      </c>
      <c r="H291" s="29">
        <v>309</v>
      </c>
      <c r="I291" s="29">
        <v>17</v>
      </c>
      <c r="J291" s="29">
        <v>181</v>
      </c>
      <c r="K291" s="30">
        <v>0.40000000000000002</v>
      </c>
      <c r="L291" s="30">
        <v>0.14999999999999999</v>
      </c>
      <c r="M291" s="30">
        <v>0</v>
      </c>
      <c r="N291" s="30">
        <v>0</v>
      </c>
    </row>
    <row r="292" ht="12" customHeight="1">
      <c r="A292" s="25">
        <v>182</v>
      </c>
      <c r="B292" s="48" t="s">
        <v>181</v>
      </c>
      <c r="C292" s="41" t="s">
        <v>64</v>
      </c>
      <c r="D292" s="28">
        <v>4.9000000000000004</v>
      </c>
      <c r="E292" s="28">
        <v>6.5999999999999996</v>
      </c>
      <c r="F292" s="28">
        <v>21.5</v>
      </c>
      <c r="G292" s="29">
        <v>164</v>
      </c>
      <c r="H292" s="29">
        <v>117</v>
      </c>
      <c r="I292" s="29">
        <v>29</v>
      </c>
      <c r="J292" s="29">
        <v>128</v>
      </c>
      <c r="K292" s="30">
        <v>0.59999999999999998</v>
      </c>
      <c r="L292" s="30">
        <v>0.040000000000000001</v>
      </c>
      <c r="M292" s="30">
        <v>1.6200000000000001</v>
      </c>
      <c r="N292" s="30">
        <v>0.02</v>
      </c>
    </row>
    <row r="293" ht="12" customHeight="1">
      <c r="A293" s="25"/>
      <c r="B293" s="26" t="s">
        <v>182</v>
      </c>
      <c r="C293" s="41" t="s">
        <v>38</v>
      </c>
      <c r="D293" s="18">
        <v>2.7999999999999998</v>
      </c>
      <c r="E293" s="18">
        <v>3.2000000000000002</v>
      </c>
      <c r="F293" s="18">
        <v>8</v>
      </c>
      <c r="G293" s="19">
        <v>75</v>
      </c>
      <c r="H293" s="19">
        <v>0</v>
      </c>
      <c r="I293" s="19">
        <v>0</v>
      </c>
      <c r="J293" s="19">
        <v>0</v>
      </c>
      <c r="K293" s="20">
        <v>0</v>
      </c>
      <c r="L293" s="20">
        <v>0</v>
      </c>
      <c r="M293" s="20">
        <v>0</v>
      </c>
      <c r="N293" s="20">
        <v>0</v>
      </c>
    </row>
    <row r="294" ht="12" customHeight="1">
      <c r="A294" s="25">
        <v>382</v>
      </c>
      <c r="B294" s="26" t="s">
        <v>183</v>
      </c>
      <c r="C294" s="41" t="s">
        <v>57</v>
      </c>
      <c r="D294" s="18">
        <v>3.6000000000000001</v>
      </c>
      <c r="E294" s="18">
        <v>3</v>
      </c>
      <c r="F294" s="18">
        <v>20.800000000000001</v>
      </c>
      <c r="G294" s="19">
        <v>124</v>
      </c>
      <c r="H294" s="19">
        <v>124</v>
      </c>
      <c r="I294" s="19">
        <v>27</v>
      </c>
      <c r="J294" s="19">
        <v>109</v>
      </c>
      <c r="K294" s="20">
        <v>0.80000000000000004</v>
      </c>
      <c r="L294" s="20">
        <v>0</v>
      </c>
      <c r="M294" s="20">
        <v>1.3</v>
      </c>
      <c r="N294" s="20">
        <v>0</v>
      </c>
    </row>
    <row r="295" ht="12" customHeight="1">
      <c r="A295" s="8"/>
      <c r="B295" s="32" t="s">
        <v>25</v>
      </c>
      <c r="C295" s="24" t="s">
        <v>184</v>
      </c>
      <c r="D295" s="18">
        <v>1.6000000000000001</v>
      </c>
      <c r="E295" s="18">
        <v>0.40000000000000002</v>
      </c>
      <c r="F295" s="18">
        <v>11.44</v>
      </c>
      <c r="G295" s="19">
        <v>56</v>
      </c>
      <c r="H295" s="19">
        <v>8</v>
      </c>
      <c r="I295" s="19">
        <v>0</v>
      </c>
      <c r="J295" s="19">
        <v>0</v>
      </c>
      <c r="K295" s="20">
        <v>0.40000000000000002</v>
      </c>
      <c r="L295" s="20">
        <v>0.064000000000000001</v>
      </c>
      <c r="M295" s="20">
        <v>0</v>
      </c>
      <c r="N295" s="20">
        <v>0</v>
      </c>
    </row>
    <row r="296" ht="12" customHeight="1">
      <c r="A296" s="8"/>
      <c r="B296" s="46" t="s">
        <v>26</v>
      </c>
      <c r="C296" s="49"/>
      <c r="D296" s="37">
        <f>SUM(D291:D295)</f>
        <v>21.400000000000002</v>
      </c>
      <c r="E296" s="37">
        <f t="shared" ref="E296:N296" si="51">SUM(E291:E295)</f>
        <v>25.899999999999995</v>
      </c>
      <c r="F296" s="37">
        <f t="shared" si="51"/>
        <v>73.239999999999995</v>
      </c>
      <c r="G296" s="38">
        <f t="shared" si="51"/>
        <v>614</v>
      </c>
      <c r="H296" s="38">
        <f t="shared" si="51"/>
        <v>558</v>
      </c>
      <c r="I296" s="38">
        <f t="shared" si="51"/>
        <v>73</v>
      </c>
      <c r="J296" s="38">
        <f t="shared" si="51"/>
        <v>418</v>
      </c>
      <c r="K296" s="39">
        <f t="shared" si="51"/>
        <v>2.2000000000000002</v>
      </c>
      <c r="L296" s="39">
        <f t="shared" si="51"/>
        <v>0.254</v>
      </c>
      <c r="M296" s="39">
        <f t="shared" si="51"/>
        <v>2.9199999999999999</v>
      </c>
      <c r="N296" s="39">
        <f t="shared" si="51"/>
        <v>0.02</v>
      </c>
    </row>
    <row r="297" ht="12" customHeight="1">
      <c r="A297" s="8"/>
      <c r="B297" s="23" t="s">
        <v>27</v>
      </c>
      <c r="C297" s="24"/>
      <c r="D297" s="18"/>
      <c r="E297" s="18"/>
      <c r="F297" s="18"/>
      <c r="G297" s="19"/>
      <c r="H297" s="19"/>
      <c r="I297" s="19"/>
      <c r="J297" s="19"/>
      <c r="K297" s="20"/>
      <c r="L297" s="20"/>
      <c r="M297" s="20"/>
      <c r="N297" s="20"/>
    </row>
    <row r="298" ht="12" customHeight="1">
      <c r="A298" s="25">
        <v>103</v>
      </c>
      <c r="B298" s="55" t="s">
        <v>185</v>
      </c>
      <c r="C298" s="41" t="s">
        <v>186</v>
      </c>
      <c r="D298" s="18">
        <v>6.5</v>
      </c>
      <c r="E298" s="18">
        <v>4.9000000000000004</v>
      </c>
      <c r="F298" s="18">
        <v>16.899999999999999</v>
      </c>
      <c r="G298" s="19">
        <v>137</v>
      </c>
      <c r="H298" s="19">
        <v>15</v>
      </c>
      <c r="I298" s="19">
        <v>21</v>
      </c>
      <c r="J298" s="19">
        <v>174</v>
      </c>
      <c r="K298" s="20">
        <v>1</v>
      </c>
      <c r="L298" s="20">
        <v>0.20000000000000001</v>
      </c>
      <c r="M298" s="20">
        <v>6.9000000000000004</v>
      </c>
      <c r="N298" s="20">
        <v>0.0040000000000000001</v>
      </c>
    </row>
    <row r="299" ht="12" customHeight="1">
      <c r="A299" s="57" t="s">
        <v>187</v>
      </c>
      <c r="B299" s="77" t="s">
        <v>188</v>
      </c>
      <c r="C299" s="59" t="s">
        <v>38</v>
      </c>
      <c r="D299" s="60">
        <v>16.300000000000001</v>
      </c>
      <c r="E299" s="60">
        <v>7.7999999999999998</v>
      </c>
      <c r="F299" s="60">
        <v>3</v>
      </c>
      <c r="G299" s="61">
        <v>156</v>
      </c>
      <c r="H299" s="61">
        <v>141</v>
      </c>
      <c r="I299" s="61">
        <v>62</v>
      </c>
      <c r="J299" s="61">
        <v>191</v>
      </c>
      <c r="K299" s="62">
        <v>1</v>
      </c>
      <c r="L299" s="62">
        <v>0.0070000000000000001</v>
      </c>
      <c r="M299" s="62">
        <v>0.20000000000000001</v>
      </c>
      <c r="N299" s="62">
        <v>3.2999999999999998</v>
      </c>
    </row>
    <row r="300" ht="12" customHeight="1">
      <c r="A300" s="8">
        <v>304</v>
      </c>
      <c r="B300" s="32" t="s">
        <v>153</v>
      </c>
      <c r="C300" s="54">
        <v>150</v>
      </c>
      <c r="D300" s="18">
        <v>3.7000000000000002</v>
      </c>
      <c r="E300" s="18">
        <v>6.2999999999999998</v>
      </c>
      <c r="F300" s="18">
        <v>28.5</v>
      </c>
      <c r="G300" s="19">
        <v>185</v>
      </c>
      <c r="H300" s="19">
        <v>1</v>
      </c>
      <c r="I300" s="19">
        <v>12</v>
      </c>
      <c r="J300" s="19">
        <v>62</v>
      </c>
      <c r="K300" s="20">
        <v>0.5</v>
      </c>
      <c r="L300" s="20">
        <v>0</v>
      </c>
      <c r="M300" s="20">
        <v>0</v>
      </c>
      <c r="N300" s="20">
        <v>0</v>
      </c>
    </row>
    <row r="301" ht="12" customHeight="1">
      <c r="A301" s="25">
        <v>338</v>
      </c>
      <c r="B301" s="26" t="s">
        <v>23</v>
      </c>
      <c r="C301" s="41" t="s">
        <v>39</v>
      </c>
      <c r="D301" s="28">
        <v>0.40000000000000002</v>
      </c>
      <c r="E301" s="18">
        <v>0.40000000000000002</v>
      </c>
      <c r="F301" s="18">
        <v>10.800000000000001</v>
      </c>
      <c r="G301" s="19">
        <v>49</v>
      </c>
      <c r="H301" s="19">
        <v>18</v>
      </c>
      <c r="I301" s="19">
        <v>10</v>
      </c>
      <c r="J301" s="19">
        <v>12</v>
      </c>
      <c r="K301" s="20">
        <v>2.3999999999999999</v>
      </c>
      <c r="L301" s="20">
        <v>0</v>
      </c>
      <c r="M301" s="20">
        <v>11</v>
      </c>
      <c r="N301" s="20">
        <v>0</v>
      </c>
    </row>
    <row r="302" ht="12" customHeight="1">
      <c r="A302" s="25" t="s">
        <v>120</v>
      </c>
      <c r="B302" s="26" t="s">
        <v>121</v>
      </c>
      <c r="C302" s="41" t="s">
        <v>57</v>
      </c>
      <c r="D302" s="18">
        <v>0</v>
      </c>
      <c r="E302" s="18">
        <v>0</v>
      </c>
      <c r="F302" s="18">
        <v>28</v>
      </c>
      <c r="G302" s="19">
        <v>112</v>
      </c>
      <c r="H302" s="19">
        <v>3</v>
      </c>
      <c r="I302" s="19">
        <v>0</v>
      </c>
      <c r="J302" s="19">
        <v>6</v>
      </c>
      <c r="K302" s="20">
        <v>0</v>
      </c>
      <c r="L302" s="20">
        <v>0</v>
      </c>
      <c r="M302" s="20">
        <v>7.5999999999999996</v>
      </c>
      <c r="N302" s="20">
        <v>0</v>
      </c>
    </row>
    <row r="303" ht="12" customHeight="1">
      <c r="A303" s="8"/>
      <c r="B303" s="32" t="s">
        <v>33</v>
      </c>
      <c r="C303" s="24" t="s">
        <v>189</v>
      </c>
      <c r="D303" s="18">
        <v>6.2999999999999998</v>
      </c>
      <c r="E303" s="18">
        <v>1.3999999999999999</v>
      </c>
      <c r="F303" s="18">
        <v>42.799999999999997</v>
      </c>
      <c r="G303" s="19">
        <v>210</v>
      </c>
      <c r="H303" s="19">
        <v>40</v>
      </c>
      <c r="I303" s="19">
        <v>0</v>
      </c>
      <c r="J303" s="19">
        <v>0</v>
      </c>
      <c r="K303" s="20">
        <v>2.0800000000000001</v>
      </c>
      <c r="L303" s="20">
        <v>0.26000000000000001</v>
      </c>
      <c r="M303" s="20">
        <v>0</v>
      </c>
      <c r="N303" s="20">
        <v>0</v>
      </c>
    </row>
    <row r="304" ht="12" customHeight="1">
      <c r="A304" s="8"/>
      <c r="B304" s="46" t="s">
        <v>26</v>
      </c>
      <c r="C304" s="49"/>
      <c r="D304" s="37">
        <f>SUM(D298:D303)</f>
        <v>33.199999999999996</v>
      </c>
      <c r="E304" s="37">
        <f t="shared" ref="E304:N304" si="52">SUM(E298:E303)</f>
        <v>20.799999999999997</v>
      </c>
      <c r="F304" s="37">
        <f t="shared" si="52"/>
        <v>130</v>
      </c>
      <c r="G304" s="38">
        <f t="shared" si="52"/>
        <v>849</v>
      </c>
      <c r="H304" s="38">
        <f t="shared" si="52"/>
        <v>218</v>
      </c>
      <c r="I304" s="38">
        <f t="shared" si="52"/>
        <v>105</v>
      </c>
      <c r="J304" s="38">
        <f t="shared" si="52"/>
        <v>445</v>
      </c>
      <c r="K304" s="39">
        <f t="shared" si="52"/>
        <v>6.9800000000000004</v>
      </c>
      <c r="L304" s="39">
        <f t="shared" si="52"/>
        <v>0.46700000000000003</v>
      </c>
      <c r="M304" s="39">
        <f t="shared" si="52"/>
        <v>25.700000000000003</v>
      </c>
      <c r="N304" s="39">
        <f t="shared" si="52"/>
        <v>3.3039999999999998</v>
      </c>
    </row>
    <row r="305" ht="12" customHeight="1">
      <c r="A305" s="8"/>
      <c r="B305" s="23" t="s">
        <v>35</v>
      </c>
      <c r="C305" s="24"/>
      <c r="D305" s="18"/>
      <c r="E305" s="18"/>
      <c r="F305" s="18"/>
      <c r="G305" s="19"/>
      <c r="H305" s="19"/>
      <c r="I305" s="19"/>
      <c r="J305" s="19"/>
      <c r="K305" s="20"/>
      <c r="L305" s="20"/>
      <c r="M305" s="20"/>
      <c r="N305" s="20"/>
    </row>
    <row r="306" ht="12" customHeight="1">
      <c r="A306" s="25" t="s">
        <v>36</v>
      </c>
      <c r="B306" s="48" t="s">
        <v>156</v>
      </c>
      <c r="C306" s="41" t="s">
        <v>38</v>
      </c>
      <c r="D306" s="28">
        <v>12.1</v>
      </c>
      <c r="E306" s="28">
        <v>13.300000000000001</v>
      </c>
      <c r="F306" s="28">
        <v>27.100000000000001</v>
      </c>
      <c r="G306" s="29">
        <v>277</v>
      </c>
      <c r="H306" s="29">
        <v>29</v>
      </c>
      <c r="I306" s="29">
        <v>21</v>
      </c>
      <c r="J306" s="29">
        <v>124</v>
      </c>
      <c r="K306" s="30">
        <v>1.24</v>
      </c>
      <c r="L306" s="30">
        <v>0.17000000000000001</v>
      </c>
      <c r="M306" s="30">
        <v>0.050000000000000003</v>
      </c>
      <c r="N306" s="30">
        <v>0.01</v>
      </c>
    </row>
    <row r="307" ht="12" customHeight="1">
      <c r="A307" s="25">
        <v>376</v>
      </c>
      <c r="B307" s="26" t="s">
        <v>24</v>
      </c>
      <c r="C307" s="41" t="s">
        <v>57</v>
      </c>
      <c r="D307" s="18">
        <v>0.20000000000000001</v>
      </c>
      <c r="E307" s="18">
        <v>0.10000000000000001</v>
      </c>
      <c r="F307" s="18">
        <v>5</v>
      </c>
      <c r="G307" s="19">
        <v>21</v>
      </c>
      <c r="H307" s="19">
        <v>5</v>
      </c>
      <c r="I307" s="19">
        <v>4</v>
      </c>
      <c r="J307" s="19">
        <v>8</v>
      </c>
      <c r="K307" s="20">
        <v>0.90000000000000002</v>
      </c>
      <c r="L307" s="20">
        <v>0</v>
      </c>
      <c r="M307" s="20">
        <v>0.10000000000000001</v>
      </c>
      <c r="N307" s="20">
        <v>0</v>
      </c>
    </row>
    <row r="308" ht="12" customHeight="1">
      <c r="A308" s="8"/>
      <c r="B308" s="46" t="s">
        <v>26</v>
      </c>
      <c r="C308" s="49"/>
      <c r="D308" s="37">
        <f>SUM(D306:D307)</f>
        <v>12.299999999999999</v>
      </c>
      <c r="E308" s="37">
        <f t="shared" ref="E308:N308" si="53">SUM(E306:E307)</f>
        <v>13.4</v>
      </c>
      <c r="F308" s="37">
        <f t="shared" si="53"/>
        <v>32.100000000000001</v>
      </c>
      <c r="G308" s="38">
        <f t="shared" si="53"/>
        <v>298</v>
      </c>
      <c r="H308" s="38">
        <f t="shared" si="53"/>
        <v>34</v>
      </c>
      <c r="I308" s="38">
        <f t="shared" si="53"/>
        <v>25</v>
      </c>
      <c r="J308" s="38">
        <f t="shared" si="53"/>
        <v>132</v>
      </c>
      <c r="K308" s="39">
        <f t="shared" si="53"/>
        <v>2.1400000000000001</v>
      </c>
      <c r="L308" s="39">
        <f t="shared" si="53"/>
        <v>0.17000000000000001</v>
      </c>
      <c r="M308" s="39">
        <f t="shared" si="53"/>
        <v>0.15000000000000002</v>
      </c>
      <c r="N308" s="39">
        <f t="shared" si="53"/>
        <v>0.01</v>
      </c>
    </row>
    <row r="309" ht="12" customHeight="1">
      <c r="A309" s="8"/>
      <c r="B309" s="56" t="s">
        <v>42</v>
      </c>
      <c r="C309" s="51"/>
      <c r="D309" s="51">
        <f>D296+D304+D308</f>
        <v>66.899999999999991</v>
      </c>
      <c r="E309" s="51">
        <f t="shared" ref="E309:N309" si="54">E296+E304+E308</f>
        <v>60.099999999999987</v>
      </c>
      <c r="F309" s="51">
        <f t="shared" si="54"/>
        <v>235.34</v>
      </c>
      <c r="G309" s="52">
        <f t="shared" si="54"/>
        <v>1761</v>
      </c>
      <c r="H309" s="52">
        <f t="shared" si="54"/>
        <v>810</v>
      </c>
      <c r="I309" s="52">
        <f t="shared" si="54"/>
        <v>203</v>
      </c>
      <c r="J309" s="52">
        <f t="shared" si="54"/>
        <v>995</v>
      </c>
      <c r="K309" s="53">
        <f t="shared" si="54"/>
        <v>11.32</v>
      </c>
      <c r="L309" s="53">
        <f t="shared" si="54"/>
        <v>0.89100000000000013</v>
      </c>
      <c r="M309" s="53">
        <f t="shared" si="54"/>
        <v>28.770000000000003</v>
      </c>
      <c r="N309" s="53">
        <f t="shared" si="54"/>
        <v>3.3339999999999996</v>
      </c>
    </row>
    <row r="310" ht="12" customHeight="1">
      <c r="A310" s="8"/>
      <c r="B310" s="22" t="s">
        <v>94</v>
      </c>
      <c r="C310" s="24"/>
      <c r="D310" s="18"/>
      <c r="E310" s="18"/>
      <c r="F310" s="18"/>
      <c r="G310" s="19"/>
      <c r="H310" s="19"/>
      <c r="I310" s="19"/>
      <c r="J310" s="19"/>
      <c r="K310" s="20"/>
      <c r="L310" s="20"/>
      <c r="M310" s="20"/>
      <c r="N310" s="20"/>
    </row>
    <row r="311" ht="12" customHeight="1">
      <c r="A311" s="8"/>
      <c r="B311" s="23" t="s">
        <v>19</v>
      </c>
      <c r="C311" s="24"/>
      <c r="D311" s="18"/>
      <c r="E311" s="18"/>
      <c r="F311" s="18"/>
      <c r="G311" s="19"/>
      <c r="H311" s="19"/>
      <c r="I311" s="19"/>
      <c r="J311" s="19"/>
      <c r="K311" s="20"/>
      <c r="L311" s="20"/>
      <c r="M311" s="20"/>
      <c r="N311" s="20"/>
    </row>
    <row r="312" ht="12" customHeight="1">
      <c r="A312" s="25">
        <v>14</v>
      </c>
      <c r="B312" s="26" t="s">
        <v>60</v>
      </c>
      <c r="C312" s="41" t="s">
        <v>83</v>
      </c>
      <c r="D312" s="28">
        <v>0.10000000000000001</v>
      </c>
      <c r="E312" s="28">
        <v>6.2000000000000002</v>
      </c>
      <c r="F312" s="28">
        <v>2.2000000000000002</v>
      </c>
      <c r="G312" s="29">
        <v>65</v>
      </c>
      <c r="H312" s="29">
        <v>0</v>
      </c>
      <c r="I312" s="29">
        <v>0</v>
      </c>
      <c r="J312" s="29">
        <v>0</v>
      </c>
      <c r="K312" s="30">
        <v>0</v>
      </c>
      <c r="L312" s="30">
        <v>0</v>
      </c>
      <c r="M312" s="30">
        <v>0</v>
      </c>
      <c r="N312" s="30">
        <v>0</v>
      </c>
    </row>
    <row r="313" ht="12" customHeight="1">
      <c r="A313" s="25" t="s">
        <v>190</v>
      </c>
      <c r="B313" s="26" t="s">
        <v>51</v>
      </c>
      <c r="C313" s="41" t="s">
        <v>97</v>
      </c>
      <c r="D313" s="28">
        <v>14.6</v>
      </c>
      <c r="E313" s="28">
        <v>7.9000000000000004</v>
      </c>
      <c r="F313" s="28">
        <v>5.2000000000000002</v>
      </c>
      <c r="G313" s="29">
        <v>156</v>
      </c>
      <c r="H313" s="29">
        <v>8</v>
      </c>
      <c r="I313" s="29">
        <v>20</v>
      </c>
      <c r="J313" s="29">
        <v>91</v>
      </c>
      <c r="K313" s="30">
        <v>0.90000000000000002</v>
      </c>
      <c r="L313" s="30">
        <v>0.10000000000000001</v>
      </c>
      <c r="M313" s="30">
        <v>0.5</v>
      </c>
      <c r="N313" s="30">
        <v>0</v>
      </c>
    </row>
    <row r="314" ht="12" customHeight="1">
      <c r="A314" s="8">
        <v>309</v>
      </c>
      <c r="B314" s="26" t="s">
        <v>52</v>
      </c>
      <c r="C314" s="54">
        <v>150</v>
      </c>
      <c r="D314" s="18">
        <v>5.4000000000000004</v>
      </c>
      <c r="E314" s="18">
        <v>4.9000000000000004</v>
      </c>
      <c r="F314" s="18">
        <v>27.899999999999999</v>
      </c>
      <c r="G314" s="19">
        <v>178</v>
      </c>
      <c r="H314" s="19">
        <v>6</v>
      </c>
      <c r="I314" s="19">
        <v>8</v>
      </c>
      <c r="J314" s="19">
        <v>35</v>
      </c>
      <c r="K314" s="20">
        <v>0.80000000000000004</v>
      </c>
      <c r="L314" s="20">
        <v>0.10000000000000001</v>
      </c>
      <c r="M314" s="20">
        <v>0</v>
      </c>
      <c r="N314" s="20">
        <v>0</v>
      </c>
    </row>
    <row r="315" ht="12" customHeight="1">
      <c r="A315" s="25">
        <v>71</v>
      </c>
      <c r="B315" s="31" t="s">
        <v>53</v>
      </c>
      <c r="C315" s="41" t="s">
        <v>119</v>
      </c>
      <c r="D315" s="18">
        <v>0.69999999999999996</v>
      </c>
      <c r="E315" s="18">
        <v>0.10000000000000001</v>
      </c>
      <c r="F315" s="18">
        <v>2.3999999999999999</v>
      </c>
      <c r="G315" s="19">
        <v>14</v>
      </c>
      <c r="H315" s="19">
        <v>8</v>
      </c>
      <c r="I315" s="19">
        <v>12</v>
      </c>
      <c r="J315" s="19">
        <v>16</v>
      </c>
      <c r="K315" s="20">
        <v>0.59999999999999998</v>
      </c>
      <c r="L315" s="20">
        <v>0.040000000000000001</v>
      </c>
      <c r="M315" s="20">
        <v>15</v>
      </c>
      <c r="N315" s="20">
        <v>0</v>
      </c>
    </row>
    <row r="316" ht="12" customHeight="1">
      <c r="A316" s="25">
        <v>338</v>
      </c>
      <c r="B316" s="26" t="s">
        <v>23</v>
      </c>
      <c r="C316" s="41" t="s">
        <v>39</v>
      </c>
      <c r="D316" s="28">
        <v>0.40000000000000002</v>
      </c>
      <c r="E316" s="18">
        <v>0.40000000000000002</v>
      </c>
      <c r="F316" s="18">
        <v>10.800000000000001</v>
      </c>
      <c r="G316" s="19">
        <v>49</v>
      </c>
      <c r="H316" s="19">
        <v>18</v>
      </c>
      <c r="I316" s="19">
        <v>10</v>
      </c>
      <c r="J316" s="19">
        <v>12</v>
      </c>
      <c r="K316" s="20">
        <v>2.3999999999999999</v>
      </c>
      <c r="L316" s="20">
        <v>0</v>
      </c>
      <c r="M316" s="20">
        <v>11</v>
      </c>
      <c r="N316" s="20">
        <v>0</v>
      </c>
    </row>
    <row r="317" ht="12" customHeight="1">
      <c r="A317" s="25">
        <v>377</v>
      </c>
      <c r="B317" s="26" t="s">
        <v>40</v>
      </c>
      <c r="C317" s="41" t="s">
        <v>41</v>
      </c>
      <c r="D317" s="18">
        <v>0.29999999999999999</v>
      </c>
      <c r="E317" s="18">
        <v>0.10000000000000001</v>
      </c>
      <c r="F317" s="18">
        <v>10.300000000000001</v>
      </c>
      <c r="G317" s="19">
        <v>43</v>
      </c>
      <c r="H317" s="19">
        <v>8</v>
      </c>
      <c r="I317" s="19">
        <v>5</v>
      </c>
      <c r="J317" s="19">
        <v>10</v>
      </c>
      <c r="K317" s="20">
        <v>0.90000000000000002</v>
      </c>
      <c r="L317" s="20">
        <v>0</v>
      </c>
      <c r="M317" s="20">
        <v>2.8999999999999999</v>
      </c>
      <c r="N317" s="20">
        <v>0</v>
      </c>
    </row>
    <row r="318" ht="12" customHeight="1">
      <c r="A318" s="8"/>
      <c r="B318" s="32" t="s">
        <v>25</v>
      </c>
      <c r="C318" s="24" t="s">
        <v>191</v>
      </c>
      <c r="D318" s="18">
        <v>3.2000000000000002</v>
      </c>
      <c r="E318" s="18">
        <v>0.80000000000000004</v>
      </c>
      <c r="F318" s="18">
        <v>22.879999999999999</v>
      </c>
      <c r="G318" s="19">
        <v>112</v>
      </c>
      <c r="H318" s="19">
        <v>16</v>
      </c>
      <c r="I318" s="19">
        <v>0</v>
      </c>
      <c r="J318" s="19">
        <v>0</v>
      </c>
      <c r="K318" s="20">
        <v>0.80000000000000004</v>
      </c>
      <c r="L318" s="20">
        <v>0.128</v>
      </c>
      <c r="M318" s="20">
        <v>0</v>
      </c>
      <c r="N318" s="20">
        <v>0</v>
      </c>
    </row>
    <row r="319" ht="12" customHeight="1">
      <c r="A319" s="8"/>
      <c r="B319" s="46" t="s">
        <v>26</v>
      </c>
      <c r="C319" s="49"/>
      <c r="D319" s="37">
        <f>SUM(D312:D318)</f>
        <v>24.699999999999999</v>
      </c>
      <c r="E319" s="37">
        <f t="shared" ref="E319:N319" si="55">SUM(E312:E318)</f>
        <v>20.400000000000002</v>
      </c>
      <c r="F319" s="37">
        <f t="shared" si="55"/>
        <v>81.679999999999993</v>
      </c>
      <c r="G319" s="38">
        <f t="shared" si="55"/>
        <v>617</v>
      </c>
      <c r="H319" s="38">
        <f t="shared" si="55"/>
        <v>64</v>
      </c>
      <c r="I319" s="38">
        <f t="shared" si="55"/>
        <v>55</v>
      </c>
      <c r="J319" s="38">
        <f t="shared" si="55"/>
        <v>164</v>
      </c>
      <c r="K319" s="39">
        <f t="shared" si="55"/>
        <v>6.4000000000000004</v>
      </c>
      <c r="L319" s="39">
        <f t="shared" si="55"/>
        <v>0.36799999999999999</v>
      </c>
      <c r="M319" s="39">
        <f t="shared" si="55"/>
        <v>29.399999999999999</v>
      </c>
      <c r="N319" s="39">
        <f t="shared" si="55"/>
        <v>0</v>
      </c>
    </row>
    <row r="320" ht="12" customHeight="1">
      <c r="A320" s="8"/>
      <c r="B320" s="23" t="s">
        <v>27</v>
      </c>
      <c r="C320" s="24"/>
      <c r="D320" s="18"/>
      <c r="E320" s="18"/>
      <c r="F320" s="18"/>
      <c r="G320" s="19"/>
      <c r="H320" s="19"/>
      <c r="I320" s="19"/>
      <c r="J320" s="19"/>
      <c r="K320" s="20"/>
      <c r="L320" s="20"/>
      <c r="M320" s="20"/>
      <c r="N320" s="20"/>
    </row>
    <row r="321" ht="12" customHeight="1">
      <c r="A321" s="8">
        <v>157</v>
      </c>
      <c r="B321" s="55" t="s">
        <v>49</v>
      </c>
      <c r="C321" s="41" t="s">
        <v>50</v>
      </c>
      <c r="D321" s="18">
        <v>5.5</v>
      </c>
      <c r="E321" s="18">
        <v>5.0999999999999996</v>
      </c>
      <c r="F321" s="18">
        <v>5.5999999999999996</v>
      </c>
      <c r="G321" s="19">
        <v>91</v>
      </c>
      <c r="H321" s="19">
        <v>17</v>
      </c>
      <c r="I321" s="19">
        <v>26</v>
      </c>
      <c r="J321" s="19">
        <v>56</v>
      </c>
      <c r="K321" s="20">
        <v>0.90000000000000002</v>
      </c>
      <c r="L321" s="20">
        <v>0.13</v>
      </c>
      <c r="M321" s="20">
        <v>4.2000000000000002</v>
      </c>
      <c r="N321" s="20">
        <v>0.012999999999999999</v>
      </c>
    </row>
    <row r="322" ht="12" customHeight="1">
      <c r="A322" s="25">
        <v>284</v>
      </c>
      <c r="B322" s="31" t="s">
        <v>192</v>
      </c>
      <c r="C322" s="41" t="s">
        <v>99</v>
      </c>
      <c r="D322" s="18">
        <v>11</v>
      </c>
      <c r="E322" s="18">
        <v>9.1999999999999993</v>
      </c>
      <c r="F322" s="18">
        <v>15.800000000000001</v>
      </c>
      <c r="G322" s="19">
        <v>189</v>
      </c>
      <c r="H322" s="19">
        <v>14</v>
      </c>
      <c r="I322" s="19">
        <v>33</v>
      </c>
      <c r="J322" s="19">
        <v>107</v>
      </c>
      <c r="K322" s="20">
        <v>1.3999999999999999</v>
      </c>
      <c r="L322" s="20">
        <v>0.10000000000000001</v>
      </c>
      <c r="M322" s="20">
        <v>3.2000000000000002</v>
      </c>
      <c r="N322" s="20">
        <v>0</v>
      </c>
    </row>
    <row r="323" ht="12" customHeight="1">
      <c r="A323" s="8" t="s">
        <v>140</v>
      </c>
      <c r="B323" s="32" t="s">
        <v>141</v>
      </c>
      <c r="C323" s="54">
        <v>70</v>
      </c>
      <c r="D323" s="18">
        <v>1.1000000000000001</v>
      </c>
      <c r="E323" s="18">
        <v>3.6000000000000001</v>
      </c>
      <c r="F323" s="18">
        <v>8.5</v>
      </c>
      <c r="G323" s="19">
        <v>71</v>
      </c>
      <c r="H323" s="19">
        <v>30</v>
      </c>
      <c r="I323" s="19">
        <v>10</v>
      </c>
      <c r="J323" s="19">
        <v>19</v>
      </c>
      <c r="K323" s="20">
        <v>0.40000000000000002</v>
      </c>
      <c r="L323" s="20">
        <v>0</v>
      </c>
      <c r="M323" s="20">
        <v>18.600000000000001</v>
      </c>
      <c r="N323" s="20">
        <v>0</v>
      </c>
    </row>
    <row r="324" ht="12" customHeight="1">
      <c r="A324" s="8"/>
      <c r="B324" s="32" t="s">
        <v>193</v>
      </c>
      <c r="C324" s="54">
        <v>20</v>
      </c>
      <c r="D324" s="18">
        <v>1.5</v>
      </c>
      <c r="E324" s="18">
        <v>2.7999999999999998</v>
      </c>
      <c r="F324" s="18">
        <v>13.6</v>
      </c>
      <c r="G324" s="19">
        <v>86</v>
      </c>
      <c r="H324" s="19">
        <v>0</v>
      </c>
      <c r="I324" s="19">
        <v>0</v>
      </c>
      <c r="J324" s="19">
        <v>0</v>
      </c>
      <c r="K324" s="20">
        <v>0</v>
      </c>
      <c r="L324" s="20">
        <v>0</v>
      </c>
      <c r="M324" s="20">
        <v>0</v>
      </c>
      <c r="N324" s="20">
        <v>0</v>
      </c>
    </row>
    <row r="325" ht="12" customHeight="1">
      <c r="A325" s="25" t="s">
        <v>55</v>
      </c>
      <c r="B325" s="55" t="s">
        <v>56</v>
      </c>
      <c r="C325" s="41" t="s">
        <v>57</v>
      </c>
      <c r="D325" s="18">
        <v>0.20000000000000001</v>
      </c>
      <c r="E325" s="18">
        <v>0.10000000000000001</v>
      </c>
      <c r="F325" s="18">
        <v>12</v>
      </c>
      <c r="G325" s="19">
        <v>49</v>
      </c>
      <c r="H325" s="19">
        <v>11</v>
      </c>
      <c r="I325" s="19">
        <v>8</v>
      </c>
      <c r="J325" s="19">
        <v>9</v>
      </c>
      <c r="K325" s="20">
        <v>0.20000000000000001</v>
      </c>
      <c r="L325" s="20">
        <v>0</v>
      </c>
      <c r="M325" s="20">
        <v>4.5</v>
      </c>
      <c r="N325" s="20">
        <v>0</v>
      </c>
    </row>
    <row r="326" ht="12" customHeight="1">
      <c r="A326" s="8"/>
      <c r="B326" s="32" t="s">
        <v>33</v>
      </c>
      <c r="C326" s="24" t="s">
        <v>179</v>
      </c>
      <c r="D326" s="18">
        <v>5.3200000000000003</v>
      </c>
      <c r="E326" s="18">
        <v>1.1800000000000002</v>
      </c>
      <c r="F326" s="18">
        <v>35.968000000000004</v>
      </c>
      <c r="G326" s="19">
        <v>176.19999999999999</v>
      </c>
      <c r="H326" s="19">
        <v>35.600000000000001</v>
      </c>
      <c r="I326" s="19">
        <v>0</v>
      </c>
      <c r="J326" s="19">
        <v>0</v>
      </c>
      <c r="K326" s="20">
        <v>1.8599999999999999</v>
      </c>
      <c r="L326" s="20">
        <v>0.23080000000000001</v>
      </c>
      <c r="M326" s="20">
        <v>0</v>
      </c>
      <c r="N326" s="20">
        <v>0</v>
      </c>
    </row>
    <row r="327" ht="12" customHeight="1">
      <c r="A327" s="25"/>
      <c r="B327" s="35" t="s">
        <v>26</v>
      </c>
      <c r="C327" s="49"/>
      <c r="D327" s="66">
        <f>SUM(D321:D326)</f>
        <v>24.620000000000001</v>
      </c>
      <c r="E327" s="66">
        <f t="shared" ref="E327:N327" si="56">SUM(E321:E326)</f>
        <v>21.98</v>
      </c>
      <c r="F327" s="66">
        <f t="shared" si="56"/>
        <v>91.468000000000004</v>
      </c>
      <c r="G327" s="67">
        <f t="shared" si="56"/>
        <v>662.20000000000005</v>
      </c>
      <c r="H327" s="67">
        <f t="shared" si="56"/>
        <v>107.59999999999999</v>
      </c>
      <c r="I327" s="67">
        <f t="shared" si="56"/>
        <v>77</v>
      </c>
      <c r="J327" s="67">
        <f t="shared" si="56"/>
        <v>191</v>
      </c>
      <c r="K327" s="68">
        <f t="shared" si="56"/>
        <v>4.7599999999999998</v>
      </c>
      <c r="L327" s="68">
        <f t="shared" si="56"/>
        <v>0.46079999999999999</v>
      </c>
      <c r="M327" s="68">
        <f t="shared" si="56"/>
        <v>30.5</v>
      </c>
      <c r="N327" s="68">
        <f t="shared" si="56"/>
        <v>0.012999999999999999</v>
      </c>
    </row>
    <row r="328" ht="12" customHeight="1">
      <c r="A328" s="8"/>
      <c r="B328" s="23" t="s">
        <v>35</v>
      </c>
      <c r="C328" s="24"/>
      <c r="D328" s="18"/>
      <c r="E328" s="18"/>
      <c r="F328" s="18"/>
      <c r="G328" s="19"/>
      <c r="H328" s="19"/>
      <c r="I328" s="19"/>
      <c r="J328" s="19"/>
      <c r="K328" s="20"/>
      <c r="L328" s="20"/>
      <c r="M328" s="20"/>
      <c r="N328" s="20"/>
    </row>
    <row r="329" ht="12" customHeight="1">
      <c r="A329" s="25" t="s">
        <v>36</v>
      </c>
      <c r="B329" s="48" t="s">
        <v>109</v>
      </c>
      <c r="C329" s="41" t="s">
        <v>38</v>
      </c>
      <c r="D329" s="28">
        <v>5.5999999999999996</v>
      </c>
      <c r="E329" s="28">
        <v>7.2000000000000002</v>
      </c>
      <c r="F329" s="28">
        <v>27.899999999999999</v>
      </c>
      <c r="G329" s="29">
        <v>199</v>
      </c>
      <c r="H329" s="29">
        <v>29</v>
      </c>
      <c r="I329" s="29">
        <v>16</v>
      </c>
      <c r="J329" s="29">
        <v>64</v>
      </c>
      <c r="K329" s="30">
        <v>0.76000000000000001</v>
      </c>
      <c r="L329" s="30">
        <v>0.089999999999999997</v>
      </c>
      <c r="M329" s="30">
        <v>1.3300000000000001</v>
      </c>
      <c r="N329" s="30">
        <v>0.01</v>
      </c>
    </row>
    <row r="330" ht="12" customHeight="1">
      <c r="A330" s="8"/>
      <c r="B330" s="32" t="s">
        <v>110</v>
      </c>
      <c r="C330" s="24" t="s">
        <v>57</v>
      </c>
      <c r="D330" s="18">
        <v>2</v>
      </c>
      <c r="E330" s="18">
        <v>6.4000000000000004</v>
      </c>
      <c r="F330" s="18">
        <v>19</v>
      </c>
      <c r="G330" s="19">
        <v>140</v>
      </c>
      <c r="H330" s="19">
        <v>0</v>
      </c>
      <c r="I330" s="19">
        <v>0</v>
      </c>
      <c r="J330" s="19">
        <v>0</v>
      </c>
      <c r="K330" s="20">
        <v>0</v>
      </c>
      <c r="L330" s="20">
        <v>0</v>
      </c>
      <c r="M330" s="20">
        <v>0</v>
      </c>
      <c r="N330" s="20">
        <v>0</v>
      </c>
    </row>
    <row r="331" ht="12" customHeight="1">
      <c r="A331" s="8"/>
      <c r="B331" s="46" t="s">
        <v>26</v>
      </c>
      <c r="C331" s="49"/>
      <c r="D331" s="37">
        <f>SUM(D329:D330)</f>
        <v>7.5999999999999996</v>
      </c>
      <c r="E331" s="37">
        <f t="shared" ref="E331:N331" si="57">SUM(E329+E330)</f>
        <v>13.600000000000001</v>
      </c>
      <c r="F331" s="37">
        <f t="shared" si="57"/>
        <v>46.899999999999999</v>
      </c>
      <c r="G331" s="38">
        <f t="shared" si="57"/>
        <v>339</v>
      </c>
      <c r="H331" s="38">
        <f t="shared" si="57"/>
        <v>29</v>
      </c>
      <c r="I331" s="38">
        <f t="shared" si="57"/>
        <v>16</v>
      </c>
      <c r="J331" s="38">
        <f t="shared" si="57"/>
        <v>64</v>
      </c>
      <c r="K331" s="39">
        <f t="shared" si="57"/>
        <v>0.76000000000000001</v>
      </c>
      <c r="L331" s="39">
        <f t="shared" si="57"/>
        <v>0.089999999999999997</v>
      </c>
      <c r="M331" s="39">
        <f t="shared" si="57"/>
        <v>1.3300000000000001</v>
      </c>
      <c r="N331" s="39">
        <f t="shared" si="57"/>
        <v>0.01</v>
      </c>
    </row>
    <row r="332" ht="12" customHeight="1">
      <c r="A332" s="8"/>
      <c r="B332" s="56" t="s">
        <v>42</v>
      </c>
      <c r="C332" s="51"/>
      <c r="D332" s="51">
        <f>D319+D327+D331</f>
        <v>56.920000000000002</v>
      </c>
      <c r="E332" s="51">
        <f t="shared" ref="E332:N332" si="58">E319+E327+E331</f>
        <v>55.980000000000004</v>
      </c>
      <c r="F332" s="51">
        <f t="shared" si="58"/>
        <v>220.048</v>
      </c>
      <c r="G332" s="52">
        <f t="shared" si="58"/>
        <v>1618.2</v>
      </c>
      <c r="H332" s="52">
        <f t="shared" si="58"/>
        <v>200.59999999999999</v>
      </c>
      <c r="I332" s="52">
        <f t="shared" si="58"/>
        <v>148</v>
      </c>
      <c r="J332" s="52">
        <f t="shared" si="58"/>
        <v>419</v>
      </c>
      <c r="K332" s="53">
        <f t="shared" si="58"/>
        <v>11.92</v>
      </c>
      <c r="L332" s="53">
        <f t="shared" si="58"/>
        <v>0.91879999999999995</v>
      </c>
      <c r="M332" s="53">
        <f t="shared" si="58"/>
        <v>61.229999999999997</v>
      </c>
      <c r="N332" s="53">
        <f t="shared" si="58"/>
        <v>0.023</v>
      </c>
    </row>
    <row r="333" ht="12" customHeight="1">
      <c r="A333" s="8"/>
      <c r="B333" s="69" t="s">
        <v>194</v>
      </c>
      <c r="C333" s="24"/>
      <c r="D333" s="18"/>
      <c r="E333" s="18"/>
      <c r="F333" s="18"/>
      <c r="G333" s="19"/>
      <c r="H333" s="19"/>
      <c r="I333" s="19"/>
      <c r="J333" s="19"/>
      <c r="K333" s="20"/>
      <c r="L333" s="20"/>
      <c r="M333" s="20"/>
      <c r="N333" s="20"/>
    </row>
    <row r="334" ht="12" customHeight="1">
      <c r="A334" s="8"/>
      <c r="B334" s="22" t="s">
        <v>18</v>
      </c>
      <c r="C334" s="24"/>
      <c r="D334" s="18"/>
      <c r="E334" s="18"/>
      <c r="F334" s="18"/>
      <c r="G334" s="19"/>
      <c r="H334" s="19"/>
      <c r="I334" s="19"/>
      <c r="J334" s="19"/>
      <c r="K334" s="20"/>
      <c r="L334" s="20"/>
      <c r="M334" s="20"/>
      <c r="N334" s="20"/>
    </row>
    <row r="335" ht="12" customHeight="1">
      <c r="A335" s="8"/>
      <c r="B335" s="23" t="s">
        <v>19</v>
      </c>
      <c r="C335" s="24"/>
      <c r="D335" s="18"/>
      <c r="E335" s="18"/>
      <c r="F335" s="18"/>
      <c r="G335" s="19"/>
      <c r="H335" s="19"/>
      <c r="I335" s="19"/>
      <c r="J335" s="19"/>
      <c r="K335" s="20"/>
      <c r="L335" s="20"/>
      <c r="M335" s="20"/>
      <c r="N335" s="20"/>
    </row>
    <row r="336" ht="12" customHeight="1">
      <c r="A336" s="25">
        <v>204</v>
      </c>
      <c r="B336" s="26" t="s">
        <v>145</v>
      </c>
      <c r="C336" s="41" t="s">
        <v>47</v>
      </c>
      <c r="D336" s="28">
        <v>10.199999999999999</v>
      </c>
      <c r="E336" s="28">
        <v>13.5</v>
      </c>
      <c r="F336" s="28">
        <v>29</v>
      </c>
      <c r="G336" s="29">
        <v>278</v>
      </c>
      <c r="H336" s="29">
        <v>121</v>
      </c>
      <c r="I336" s="29">
        <v>19</v>
      </c>
      <c r="J336" s="29">
        <v>131</v>
      </c>
      <c r="K336" s="30">
        <v>0.80000000000000004</v>
      </c>
      <c r="L336" s="30">
        <v>0.057000000000000002</v>
      </c>
      <c r="M336" s="30">
        <v>0</v>
      </c>
      <c r="N336" s="30">
        <v>0</v>
      </c>
    </row>
    <row r="337" ht="12" customHeight="1">
      <c r="A337" s="25"/>
      <c r="B337" s="26" t="s">
        <v>146</v>
      </c>
      <c r="C337" s="41" t="s">
        <v>38</v>
      </c>
      <c r="D337" s="28">
        <v>7.5999999999999996</v>
      </c>
      <c r="E337" s="28">
        <v>4.2000000000000002</v>
      </c>
      <c r="F337" s="28">
        <v>11.1</v>
      </c>
      <c r="G337" s="29">
        <v>113</v>
      </c>
      <c r="H337" s="29">
        <v>85</v>
      </c>
      <c r="I337" s="29">
        <v>0</v>
      </c>
      <c r="J337" s="29">
        <v>0</v>
      </c>
      <c r="K337" s="30">
        <v>0</v>
      </c>
      <c r="L337" s="30">
        <v>0</v>
      </c>
      <c r="M337" s="30">
        <v>0</v>
      </c>
      <c r="N337" s="30">
        <v>0</v>
      </c>
    </row>
    <row r="338" ht="12" customHeight="1">
      <c r="A338" s="25" t="s">
        <v>147</v>
      </c>
      <c r="B338" s="26" t="s">
        <v>148</v>
      </c>
      <c r="C338" s="41" t="s">
        <v>57</v>
      </c>
      <c r="D338" s="18">
        <v>2.6000000000000001</v>
      </c>
      <c r="E338" s="18">
        <v>1.75</v>
      </c>
      <c r="F338" s="18">
        <v>16.600000000000001</v>
      </c>
      <c r="G338" s="19">
        <v>93</v>
      </c>
      <c r="H338" s="19">
        <v>84</v>
      </c>
      <c r="I338" s="19">
        <v>10</v>
      </c>
      <c r="J338" s="19">
        <v>63</v>
      </c>
      <c r="K338" s="20">
        <v>0.10000000000000001</v>
      </c>
      <c r="L338" s="20">
        <v>0.029999999999999999</v>
      </c>
      <c r="M338" s="20">
        <v>0.90000000000000002</v>
      </c>
      <c r="N338" s="20">
        <v>14</v>
      </c>
    </row>
    <row r="339" ht="12" customHeight="1">
      <c r="A339" s="8"/>
      <c r="B339" s="32" t="s">
        <v>25</v>
      </c>
      <c r="C339" s="24" t="s">
        <v>149</v>
      </c>
      <c r="D339" s="18">
        <v>2.6000000000000001</v>
      </c>
      <c r="E339" s="18">
        <v>0.69999999999999996</v>
      </c>
      <c r="F339" s="18">
        <v>18.899999999999999</v>
      </c>
      <c r="G339" s="19">
        <v>94</v>
      </c>
      <c r="H339" s="19">
        <v>13</v>
      </c>
      <c r="I339" s="19">
        <v>0</v>
      </c>
      <c r="J339" s="19">
        <v>0</v>
      </c>
      <c r="K339" s="20">
        <v>0.69999999999999996</v>
      </c>
      <c r="L339" s="20">
        <v>0.096000000000000002</v>
      </c>
      <c r="M339" s="20">
        <v>0</v>
      </c>
      <c r="N339" s="20">
        <v>0</v>
      </c>
    </row>
    <row r="340" ht="12" customHeight="1">
      <c r="A340" s="8"/>
      <c r="B340" s="46" t="s">
        <v>26</v>
      </c>
      <c r="C340" s="49"/>
      <c r="D340" s="37">
        <f>SUM(D336:D339)</f>
        <v>23</v>
      </c>
      <c r="E340" s="37">
        <f t="shared" ref="E340:N340" si="59">SUM(E336:E339)</f>
        <v>20.149999999999999</v>
      </c>
      <c r="F340" s="37">
        <f t="shared" si="59"/>
        <v>75.599999999999994</v>
      </c>
      <c r="G340" s="38">
        <f t="shared" si="59"/>
        <v>578</v>
      </c>
      <c r="H340" s="38">
        <f t="shared" si="59"/>
        <v>303</v>
      </c>
      <c r="I340" s="38">
        <f t="shared" si="59"/>
        <v>29</v>
      </c>
      <c r="J340" s="38">
        <f t="shared" si="59"/>
        <v>194</v>
      </c>
      <c r="K340" s="39">
        <f t="shared" si="59"/>
        <v>1.6000000000000001</v>
      </c>
      <c r="L340" s="39">
        <f t="shared" si="59"/>
        <v>0.183</v>
      </c>
      <c r="M340" s="39">
        <f t="shared" si="59"/>
        <v>0.90000000000000002</v>
      </c>
      <c r="N340" s="39">
        <f t="shared" si="59"/>
        <v>14</v>
      </c>
    </row>
    <row r="341" ht="12" customHeight="1">
      <c r="A341" s="8"/>
      <c r="B341" s="23" t="s">
        <v>27</v>
      </c>
      <c r="C341" s="24"/>
      <c r="D341" s="18"/>
      <c r="E341" s="18"/>
      <c r="F341" s="18"/>
      <c r="G341" s="19"/>
      <c r="H341" s="19"/>
      <c r="I341" s="19"/>
      <c r="J341" s="19"/>
      <c r="K341" s="20"/>
      <c r="L341" s="20"/>
      <c r="M341" s="20"/>
      <c r="N341" s="20"/>
    </row>
    <row r="342" ht="12" customHeight="1">
      <c r="A342" s="8" t="s">
        <v>67</v>
      </c>
      <c r="B342" s="55" t="s">
        <v>68</v>
      </c>
      <c r="C342" s="41" t="s">
        <v>69</v>
      </c>
      <c r="D342" s="18">
        <v>3.7999999999999998</v>
      </c>
      <c r="E342" s="18">
        <v>4.7999999999999998</v>
      </c>
      <c r="F342" s="18">
        <v>21.699999999999999</v>
      </c>
      <c r="G342" s="19">
        <v>145</v>
      </c>
      <c r="H342" s="19">
        <v>104</v>
      </c>
      <c r="I342" s="19">
        <v>15</v>
      </c>
      <c r="J342" s="19">
        <v>82</v>
      </c>
      <c r="K342" s="20">
        <v>1</v>
      </c>
      <c r="L342" s="20">
        <v>0.34000000000000002</v>
      </c>
      <c r="M342" s="20">
        <v>9.4000000000000004</v>
      </c>
      <c r="N342" s="20">
        <v>0.02</v>
      </c>
    </row>
    <row r="343" ht="12" customHeight="1">
      <c r="A343" s="25">
        <v>260</v>
      </c>
      <c r="B343" s="31" t="s">
        <v>195</v>
      </c>
      <c r="C343" s="41" t="s">
        <v>38</v>
      </c>
      <c r="D343" s="28">
        <v>10.6</v>
      </c>
      <c r="E343" s="28">
        <v>10.5</v>
      </c>
      <c r="F343" s="28">
        <v>2.3999999999999999</v>
      </c>
      <c r="G343" s="29">
        <v>146</v>
      </c>
      <c r="H343" s="29">
        <v>15.699999999999999</v>
      </c>
      <c r="I343" s="29">
        <v>17.899999999999999</v>
      </c>
      <c r="J343" s="29">
        <v>23</v>
      </c>
      <c r="K343" s="30">
        <v>1.2</v>
      </c>
      <c r="L343" s="30">
        <v>0.059999999999999998</v>
      </c>
      <c r="M343" s="30">
        <v>0.5</v>
      </c>
      <c r="N343" s="30">
        <v>0.01</v>
      </c>
    </row>
    <row r="344" ht="12" customHeight="1">
      <c r="A344" s="8">
        <v>302</v>
      </c>
      <c r="B344" s="26" t="s">
        <v>118</v>
      </c>
      <c r="C344" s="54">
        <v>150</v>
      </c>
      <c r="D344" s="18">
        <v>8.5</v>
      </c>
      <c r="E344" s="18">
        <v>7.2999999999999998</v>
      </c>
      <c r="F344" s="18">
        <v>36.600000000000001</v>
      </c>
      <c r="G344" s="19">
        <v>246</v>
      </c>
      <c r="H344" s="19">
        <v>15</v>
      </c>
      <c r="I344" s="19">
        <v>133</v>
      </c>
      <c r="J344" s="19">
        <v>201</v>
      </c>
      <c r="K344" s="20">
        <v>4.5</v>
      </c>
      <c r="L344" s="20">
        <v>0.20000000000000001</v>
      </c>
      <c r="M344" s="20">
        <v>0</v>
      </c>
      <c r="N344" s="20">
        <v>0</v>
      </c>
    </row>
    <row r="345" ht="12" customHeight="1">
      <c r="A345" s="25">
        <v>342</v>
      </c>
      <c r="B345" s="64" t="s">
        <v>196</v>
      </c>
      <c r="C345" s="41" t="s">
        <v>57</v>
      </c>
      <c r="D345" s="28">
        <v>0.20000000000000001</v>
      </c>
      <c r="E345" s="18">
        <v>0.20000000000000001</v>
      </c>
      <c r="F345" s="18">
        <v>13.9</v>
      </c>
      <c r="G345" s="19">
        <v>58</v>
      </c>
      <c r="H345" s="19">
        <v>7</v>
      </c>
      <c r="I345" s="19">
        <v>4</v>
      </c>
      <c r="J345" s="19">
        <v>4</v>
      </c>
      <c r="K345" s="20">
        <v>0.90000000000000002</v>
      </c>
      <c r="L345" s="20">
        <v>0</v>
      </c>
      <c r="M345" s="20">
        <v>4.0999999999999996</v>
      </c>
      <c r="N345" s="20">
        <v>0</v>
      </c>
    </row>
    <row r="346" ht="12" customHeight="1">
      <c r="A346" s="8"/>
      <c r="B346" s="32" t="s">
        <v>33</v>
      </c>
      <c r="C346" s="24" t="s">
        <v>179</v>
      </c>
      <c r="D346" s="18">
        <v>5.3200000000000003</v>
      </c>
      <c r="E346" s="18">
        <v>1.1800000000000002</v>
      </c>
      <c r="F346" s="18">
        <v>35.968000000000004</v>
      </c>
      <c r="G346" s="19">
        <v>176.19999999999999</v>
      </c>
      <c r="H346" s="19">
        <v>35.600000000000001</v>
      </c>
      <c r="I346" s="19">
        <v>0</v>
      </c>
      <c r="J346" s="19">
        <v>0</v>
      </c>
      <c r="K346" s="20">
        <v>1.8599999999999999</v>
      </c>
      <c r="L346" s="20">
        <v>0.23080000000000001</v>
      </c>
      <c r="M346" s="20">
        <v>0</v>
      </c>
      <c r="N346" s="20">
        <v>0</v>
      </c>
    </row>
    <row r="347" ht="12" customHeight="1">
      <c r="A347" s="8"/>
      <c r="B347" s="46" t="s">
        <v>26</v>
      </c>
      <c r="C347" s="49"/>
      <c r="D347" s="37">
        <f>SUM(D342:D346)</f>
        <v>28.419999999999998</v>
      </c>
      <c r="E347" s="37">
        <f t="shared" ref="E347:N347" si="60">SUM(E342:E346)</f>
        <v>23.98</v>
      </c>
      <c r="F347" s="37">
        <f t="shared" si="60"/>
        <v>110.56800000000001</v>
      </c>
      <c r="G347" s="38">
        <f t="shared" si="60"/>
        <v>771.20000000000005</v>
      </c>
      <c r="H347" s="38">
        <f t="shared" si="60"/>
        <v>177.29999999999998</v>
      </c>
      <c r="I347" s="38">
        <f t="shared" si="60"/>
        <v>169.90000000000001</v>
      </c>
      <c r="J347" s="38">
        <f t="shared" si="60"/>
        <v>310</v>
      </c>
      <c r="K347" s="39">
        <f t="shared" si="60"/>
        <v>9.4600000000000009</v>
      </c>
      <c r="L347" s="39">
        <f t="shared" si="60"/>
        <v>0.83080000000000009</v>
      </c>
      <c r="M347" s="39">
        <f t="shared" si="60"/>
        <v>14</v>
      </c>
      <c r="N347" s="39">
        <f t="shared" si="60"/>
        <v>0.029999999999999999</v>
      </c>
    </row>
    <row r="348" ht="12" customHeight="1">
      <c r="A348" s="8"/>
      <c r="B348" s="23" t="s">
        <v>35</v>
      </c>
      <c r="C348" s="24"/>
      <c r="D348" s="18"/>
      <c r="E348" s="18"/>
      <c r="F348" s="18"/>
      <c r="G348" s="19"/>
      <c r="H348" s="19"/>
      <c r="I348" s="19"/>
      <c r="J348" s="19"/>
      <c r="K348" s="20"/>
      <c r="L348" s="20"/>
      <c r="M348" s="20"/>
      <c r="N348" s="20"/>
    </row>
    <row r="349" ht="12" customHeight="1">
      <c r="A349" s="8" t="s">
        <v>36</v>
      </c>
      <c r="B349" s="26" t="s">
        <v>123</v>
      </c>
      <c r="C349" s="24" t="s">
        <v>38</v>
      </c>
      <c r="D349" s="18">
        <v>4.7999999999999998</v>
      </c>
      <c r="E349" s="18">
        <v>5.2000000000000002</v>
      </c>
      <c r="F349" s="18">
        <v>51.299999999999997</v>
      </c>
      <c r="G349" s="19">
        <v>272</v>
      </c>
      <c r="H349" s="19">
        <v>31</v>
      </c>
      <c r="I349" s="19">
        <v>12</v>
      </c>
      <c r="J349" s="19">
        <v>52</v>
      </c>
      <c r="K349" s="20">
        <v>0.64000000000000001</v>
      </c>
      <c r="L349" s="20">
        <v>0.050000000000000003</v>
      </c>
      <c r="M349" s="20">
        <v>0.28999999999999998</v>
      </c>
      <c r="N349" s="20">
        <v>0.01</v>
      </c>
    </row>
    <row r="350" ht="12" customHeight="1">
      <c r="A350" s="25">
        <v>338</v>
      </c>
      <c r="B350" s="26" t="s">
        <v>23</v>
      </c>
      <c r="C350" s="41" t="s">
        <v>39</v>
      </c>
      <c r="D350" s="28">
        <v>0.40000000000000002</v>
      </c>
      <c r="E350" s="28">
        <v>0.40000000000000002</v>
      </c>
      <c r="F350" s="28">
        <v>10.800000000000001</v>
      </c>
      <c r="G350" s="29">
        <v>49</v>
      </c>
      <c r="H350" s="29">
        <v>18</v>
      </c>
      <c r="I350" s="29">
        <v>10</v>
      </c>
      <c r="J350" s="29">
        <v>12</v>
      </c>
      <c r="K350" s="30">
        <v>2.3999999999999999</v>
      </c>
      <c r="L350" s="30">
        <v>0</v>
      </c>
      <c r="M350" s="30">
        <v>11</v>
      </c>
      <c r="N350" s="30">
        <v>0</v>
      </c>
    </row>
    <row r="351" ht="12" customHeight="1">
      <c r="A351" s="25" t="s">
        <v>79</v>
      </c>
      <c r="B351" s="64" t="s">
        <v>80</v>
      </c>
      <c r="C351" s="41" t="s">
        <v>57</v>
      </c>
      <c r="D351" s="28">
        <v>0.20000000000000001</v>
      </c>
      <c r="E351" s="18">
        <v>0.10000000000000001</v>
      </c>
      <c r="F351" s="18">
        <v>17</v>
      </c>
      <c r="G351" s="19">
        <v>69</v>
      </c>
      <c r="H351" s="19">
        <v>9</v>
      </c>
      <c r="I351" s="19">
        <v>3</v>
      </c>
      <c r="J351" s="19">
        <v>6</v>
      </c>
      <c r="K351" s="20">
        <v>0.10000000000000001</v>
      </c>
      <c r="L351" s="20">
        <v>0.01</v>
      </c>
      <c r="M351" s="20">
        <v>15</v>
      </c>
      <c r="N351" s="20">
        <v>0</v>
      </c>
    </row>
    <row r="352" ht="12" customHeight="1">
      <c r="A352" s="8"/>
      <c r="B352" s="46" t="s">
        <v>26</v>
      </c>
      <c r="C352" s="49"/>
      <c r="D352" s="37">
        <f>SUM(D349:D351)</f>
        <v>5.4000000000000004</v>
      </c>
      <c r="E352" s="37">
        <f t="shared" ref="E352:N352" si="61">SUM(E349:E351)</f>
        <v>5.7000000000000002</v>
      </c>
      <c r="F352" s="37">
        <f t="shared" si="61"/>
        <v>79.099999999999994</v>
      </c>
      <c r="G352" s="38">
        <f t="shared" si="61"/>
        <v>390</v>
      </c>
      <c r="H352" s="38">
        <f t="shared" si="61"/>
        <v>58</v>
      </c>
      <c r="I352" s="38">
        <f t="shared" si="61"/>
        <v>25</v>
      </c>
      <c r="J352" s="38">
        <f t="shared" si="61"/>
        <v>70</v>
      </c>
      <c r="K352" s="39">
        <f t="shared" si="61"/>
        <v>3.1400000000000001</v>
      </c>
      <c r="L352" s="39">
        <f t="shared" si="61"/>
        <v>0.060000000000000005</v>
      </c>
      <c r="M352" s="39">
        <f t="shared" si="61"/>
        <v>26.289999999999999</v>
      </c>
      <c r="N352" s="39">
        <f t="shared" si="61"/>
        <v>0.01</v>
      </c>
    </row>
    <row r="353" ht="12" customHeight="1">
      <c r="A353" s="8"/>
      <c r="B353" s="50" t="s">
        <v>42</v>
      </c>
      <c r="C353" s="51"/>
      <c r="D353" s="51">
        <f>D340+D347+D352</f>
        <v>56.82</v>
      </c>
      <c r="E353" s="51">
        <f t="shared" ref="E353:N353" si="62">E340+E347+E352</f>
        <v>49.829999999999998</v>
      </c>
      <c r="F353" s="51">
        <f t="shared" si="62"/>
        <v>265.26800000000003</v>
      </c>
      <c r="G353" s="52">
        <f t="shared" si="62"/>
        <v>1739.2</v>
      </c>
      <c r="H353" s="52">
        <f t="shared" si="62"/>
        <v>538.29999999999995</v>
      </c>
      <c r="I353" s="52">
        <f t="shared" si="62"/>
        <v>223.90000000000001</v>
      </c>
      <c r="J353" s="52">
        <f t="shared" si="62"/>
        <v>574</v>
      </c>
      <c r="K353" s="53">
        <f t="shared" si="62"/>
        <v>14.200000000000001</v>
      </c>
      <c r="L353" s="53">
        <f t="shared" si="62"/>
        <v>1.0738000000000001</v>
      </c>
      <c r="M353" s="53">
        <f t="shared" si="62"/>
        <v>41.189999999999998</v>
      </c>
      <c r="N353" s="53">
        <f t="shared" si="62"/>
        <v>14.039999999999999</v>
      </c>
    </row>
    <row r="354" ht="12" customHeight="1">
      <c r="A354" s="8"/>
      <c r="B354" s="22" t="s">
        <v>43</v>
      </c>
      <c r="C354" s="24"/>
      <c r="D354" s="18"/>
      <c r="E354" s="18"/>
      <c r="F354" s="18"/>
      <c r="G354" s="19"/>
      <c r="H354" s="19"/>
      <c r="I354" s="19"/>
      <c r="J354" s="19"/>
      <c r="K354" s="20"/>
      <c r="L354" s="20"/>
      <c r="M354" s="20"/>
      <c r="N354" s="20"/>
    </row>
    <row r="355" ht="12" customHeight="1">
      <c r="A355" s="8"/>
      <c r="B355" s="23" t="s">
        <v>19</v>
      </c>
      <c r="C355" s="24"/>
      <c r="D355" s="18"/>
      <c r="E355" s="18"/>
      <c r="F355" s="18"/>
      <c r="G355" s="19"/>
      <c r="H355" s="19"/>
      <c r="I355" s="19"/>
      <c r="J355" s="19"/>
      <c r="K355" s="20"/>
      <c r="L355" s="20"/>
      <c r="M355" s="20"/>
      <c r="N355" s="20"/>
    </row>
    <row r="356" ht="12" customHeight="1">
      <c r="A356" s="25">
        <v>14</v>
      </c>
      <c r="B356" s="26" t="s">
        <v>60</v>
      </c>
      <c r="C356" s="41" t="s">
        <v>61</v>
      </c>
      <c r="D356" s="28">
        <v>0.20000000000000001</v>
      </c>
      <c r="E356" s="28">
        <v>9.3000000000000007</v>
      </c>
      <c r="F356" s="28">
        <v>3.2999999999999998</v>
      </c>
      <c r="G356" s="29">
        <v>98</v>
      </c>
      <c r="H356" s="29">
        <v>0</v>
      </c>
      <c r="I356" s="29">
        <v>0</v>
      </c>
      <c r="J356" s="29">
        <v>0</v>
      </c>
      <c r="K356" s="30">
        <v>0</v>
      </c>
      <c r="L356" s="30">
        <v>0</v>
      </c>
      <c r="M356" s="30">
        <v>0</v>
      </c>
      <c r="N356" s="30">
        <v>0</v>
      </c>
    </row>
    <row r="357" ht="12" customHeight="1">
      <c r="A357" s="8" t="s">
        <v>197</v>
      </c>
      <c r="B357" s="26" t="s">
        <v>198</v>
      </c>
      <c r="C357" s="24" t="s">
        <v>99</v>
      </c>
      <c r="D357" s="18">
        <v>7.2000000000000002</v>
      </c>
      <c r="E357" s="18">
        <v>12.1</v>
      </c>
      <c r="F357" s="18">
        <v>14</v>
      </c>
      <c r="G357" s="19">
        <v>194</v>
      </c>
      <c r="H357" s="19">
        <v>19</v>
      </c>
      <c r="I357" s="19">
        <v>28</v>
      </c>
      <c r="J357" s="19">
        <v>65</v>
      </c>
      <c r="K357" s="20">
        <v>1.6000000000000001</v>
      </c>
      <c r="L357" s="20">
        <v>0.02</v>
      </c>
      <c r="M357" s="20">
        <v>6.2000000000000002</v>
      </c>
      <c r="N357" s="20">
        <v>0</v>
      </c>
    </row>
    <row r="358" ht="12" customHeight="1">
      <c r="A358" s="8">
        <v>306</v>
      </c>
      <c r="B358" s="32" t="s">
        <v>154</v>
      </c>
      <c r="C358" s="54">
        <v>20</v>
      </c>
      <c r="D358" s="18">
        <v>2</v>
      </c>
      <c r="E358" s="18">
        <v>1</v>
      </c>
      <c r="F358" s="18">
        <v>12</v>
      </c>
      <c r="G358" s="19">
        <v>65</v>
      </c>
      <c r="H358" s="19">
        <v>7</v>
      </c>
      <c r="I358" s="19">
        <v>21</v>
      </c>
      <c r="J358" s="19">
        <v>60</v>
      </c>
      <c r="K358" s="20">
        <v>0.69999999999999996</v>
      </c>
      <c r="L358" s="20">
        <v>0.080000000000000002</v>
      </c>
      <c r="M358" s="20">
        <v>0</v>
      </c>
      <c r="N358" s="20">
        <v>0</v>
      </c>
    </row>
    <row r="359" ht="12" customHeight="1">
      <c r="A359" s="25"/>
      <c r="B359" s="31" t="s">
        <v>100</v>
      </c>
      <c r="C359" s="41" t="s">
        <v>101</v>
      </c>
      <c r="D359" s="18">
        <v>0</v>
      </c>
      <c r="E359" s="18">
        <v>0</v>
      </c>
      <c r="F359" s="18">
        <v>13.800000000000001</v>
      </c>
      <c r="G359" s="19">
        <v>55</v>
      </c>
      <c r="H359" s="19">
        <v>0</v>
      </c>
      <c r="I359" s="19">
        <v>0</v>
      </c>
      <c r="J359" s="19">
        <v>0</v>
      </c>
      <c r="K359" s="20">
        <v>0</v>
      </c>
      <c r="L359" s="20">
        <v>0</v>
      </c>
      <c r="M359" s="20">
        <v>0</v>
      </c>
      <c r="N359" s="20">
        <v>0</v>
      </c>
    </row>
    <row r="360" ht="12" customHeight="1">
      <c r="A360" s="25">
        <v>377</v>
      </c>
      <c r="B360" s="26" t="s">
        <v>40</v>
      </c>
      <c r="C360" s="41" t="s">
        <v>41</v>
      </c>
      <c r="D360" s="18">
        <v>0.29999999999999999</v>
      </c>
      <c r="E360" s="18">
        <v>0.10000000000000001</v>
      </c>
      <c r="F360" s="18">
        <v>10.300000000000001</v>
      </c>
      <c r="G360" s="19">
        <v>43</v>
      </c>
      <c r="H360" s="19">
        <v>8</v>
      </c>
      <c r="I360" s="19">
        <v>5</v>
      </c>
      <c r="J360" s="19">
        <v>10</v>
      </c>
      <c r="K360" s="20">
        <v>0.90000000000000002</v>
      </c>
      <c r="L360" s="20">
        <v>0</v>
      </c>
      <c r="M360" s="20">
        <v>2.8999999999999999</v>
      </c>
      <c r="N360" s="20">
        <v>0</v>
      </c>
    </row>
    <row r="361" ht="12" customHeight="1">
      <c r="A361" s="8"/>
      <c r="B361" s="32" t="s">
        <v>25</v>
      </c>
      <c r="C361" s="24" t="s">
        <v>102</v>
      </c>
      <c r="D361" s="18">
        <v>3.1000000000000001</v>
      </c>
      <c r="E361" s="18">
        <v>0.79120000000000001</v>
      </c>
      <c r="F361" s="18">
        <v>22.628319999999999</v>
      </c>
      <c r="G361" s="19">
        <v>110</v>
      </c>
      <c r="H361" s="19">
        <v>15.823999999999998</v>
      </c>
      <c r="I361" s="19">
        <v>0</v>
      </c>
      <c r="J361" s="19">
        <v>0</v>
      </c>
      <c r="K361" s="20">
        <v>0.79120000000000001</v>
      </c>
      <c r="L361" s="20">
        <v>0.12659200000000001</v>
      </c>
      <c r="M361" s="20">
        <v>0</v>
      </c>
      <c r="N361" s="20">
        <v>0</v>
      </c>
    </row>
    <row r="362" ht="12" customHeight="1">
      <c r="A362" s="8"/>
      <c r="B362" s="46" t="s">
        <v>26</v>
      </c>
      <c r="C362" s="73"/>
      <c r="D362" s="37">
        <f>SUM(D356:D361)</f>
        <v>12.800000000000001</v>
      </c>
      <c r="E362" s="37">
        <f t="shared" ref="E362:N362" si="63">SUM(E356:E361)</f>
        <v>23.2912</v>
      </c>
      <c r="F362" s="37">
        <f t="shared" si="63"/>
        <v>76.028320000000008</v>
      </c>
      <c r="G362" s="38">
        <f t="shared" si="63"/>
        <v>565</v>
      </c>
      <c r="H362" s="38">
        <f t="shared" si="63"/>
        <v>49.823999999999998</v>
      </c>
      <c r="I362" s="38">
        <f t="shared" si="63"/>
        <v>54</v>
      </c>
      <c r="J362" s="38">
        <f t="shared" si="63"/>
        <v>135</v>
      </c>
      <c r="K362" s="39">
        <f t="shared" si="63"/>
        <v>3.9911999999999996</v>
      </c>
      <c r="L362" s="39">
        <f t="shared" si="63"/>
        <v>0.22659200000000002</v>
      </c>
      <c r="M362" s="39">
        <f t="shared" si="63"/>
        <v>9.0999999999999996</v>
      </c>
      <c r="N362" s="39">
        <f t="shared" si="63"/>
        <v>0</v>
      </c>
    </row>
    <row r="363" ht="12" customHeight="1">
      <c r="A363" s="8"/>
      <c r="B363" s="23" t="s">
        <v>27</v>
      </c>
      <c r="C363" s="24"/>
      <c r="D363" s="18"/>
      <c r="E363" s="18"/>
      <c r="F363" s="18"/>
      <c r="G363" s="19"/>
      <c r="H363" s="19"/>
      <c r="I363" s="19"/>
      <c r="J363" s="19"/>
      <c r="K363" s="20"/>
      <c r="L363" s="20"/>
      <c r="M363" s="20"/>
      <c r="N363" s="20"/>
    </row>
    <row r="364" ht="12" customHeight="1">
      <c r="A364" s="8" t="s">
        <v>199</v>
      </c>
      <c r="B364" s="48" t="s">
        <v>200</v>
      </c>
      <c r="C364" s="24" t="s">
        <v>50</v>
      </c>
      <c r="D364" s="18">
        <v>1.5</v>
      </c>
      <c r="E364" s="18">
        <v>5.4000000000000004</v>
      </c>
      <c r="F364" s="18">
        <v>7.7000000000000002</v>
      </c>
      <c r="G364" s="19">
        <v>85</v>
      </c>
      <c r="H364" s="19">
        <v>29</v>
      </c>
      <c r="I364" s="19">
        <v>16</v>
      </c>
      <c r="J364" s="19">
        <v>38</v>
      </c>
      <c r="K364" s="20">
        <v>0.90000000000000002</v>
      </c>
      <c r="L364" s="20">
        <v>0.20000000000000001</v>
      </c>
      <c r="M364" s="20">
        <v>15</v>
      </c>
      <c r="N364" s="20">
        <v>0.029999999999999999</v>
      </c>
    </row>
    <row r="365" ht="12" customHeight="1">
      <c r="A365" s="25">
        <v>271</v>
      </c>
      <c r="B365" s="26" t="s">
        <v>130</v>
      </c>
      <c r="C365" s="41" t="s">
        <v>38</v>
      </c>
      <c r="D365" s="28">
        <v>13.800000000000001</v>
      </c>
      <c r="E365" s="28">
        <v>11.300000000000001</v>
      </c>
      <c r="F365" s="28">
        <v>10.1</v>
      </c>
      <c r="G365" s="29">
        <v>198</v>
      </c>
      <c r="H365" s="29">
        <v>10</v>
      </c>
      <c r="I365" s="29">
        <v>10</v>
      </c>
      <c r="J365" s="29">
        <v>53</v>
      </c>
      <c r="K365" s="30">
        <v>1</v>
      </c>
      <c r="L365" s="30">
        <v>0.29999999999999999</v>
      </c>
      <c r="M365" s="30">
        <v>0</v>
      </c>
      <c r="N365" s="30">
        <v>0</v>
      </c>
    </row>
    <row r="366" ht="12" customHeight="1">
      <c r="A366" s="8">
        <v>309</v>
      </c>
      <c r="B366" s="26" t="s">
        <v>90</v>
      </c>
      <c r="C366" s="54">
        <v>150</v>
      </c>
      <c r="D366" s="18">
        <v>5.4000000000000004</v>
      </c>
      <c r="E366" s="18">
        <v>4.9000000000000004</v>
      </c>
      <c r="F366" s="18">
        <v>27.899999999999999</v>
      </c>
      <c r="G366" s="19">
        <v>178</v>
      </c>
      <c r="H366" s="19">
        <v>6</v>
      </c>
      <c r="I366" s="19">
        <v>8</v>
      </c>
      <c r="J366" s="19">
        <v>35</v>
      </c>
      <c r="K366" s="20">
        <v>0.80000000000000004</v>
      </c>
      <c r="L366" s="20">
        <v>0.10000000000000001</v>
      </c>
      <c r="M366" s="20">
        <v>0</v>
      </c>
      <c r="N366" s="20">
        <v>0</v>
      </c>
    </row>
    <row r="367" ht="12" customHeight="1">
      <c r="A367" s="25">
        <v>71</v>
      </c>
      <c r="B367" s="31" t="s">
        <v>30</v>
      </c>
      <c r="C367" s="41" t="s">
        <v>119</v>
      </c>
      <c r="D367" s="28">
        <v>0.5</v>
      </c>
      <c r="E367" s="28">
        <v>0</v>
      </c>
      <c r="F367" s="28">
        <v>1.5</v>
      </c>
      <c r="G367" s="29">
        <v>8</v>
      </c>
      <c r="H367" s="29">
        <v>14</v>
      </c>
      <c r="I367" s="29">
        <v>8</v>
      </c>
      <c r="J367" s="29">
        <v>25</v>
      </c>
      <c r="K367" s="30">
        <v>0.40000000000000002</v>
      </c>
      <c r="L367" s="30">
        <v>0</v>
      </c>
      <c r="M367" s="30">
        <v>6</v>
      </c>
      <c r="N367" s="30">
        <v>0</v>
      </c>
    </row>
    <row r="368" s="78" customFormat="1" ht="12" customHeight="1">
      <c r="A368" s="57"/>
      <c r="B368" s="79" t="s">
        <v>31</v>
      </c>
      <c r="C368" s="59" t="s">
        <v>142</v>
      </c>
      <c r="D368" s="60">
        <v>1.7</v>
      </c>
      <c r="E368" s="60">
        <v>6.2000000000000002</v>
      </c>
      <c r="F368" s="60">
        <v>15.699999999999999</v>
      </c>
      <c r="G368" s="61">
        <v>124</v>
      </c>
      <c r="H368" s="61">
        <v>0</v>
      </c>
      <c r="I368" s="61">
        <v>0</v>
      </c>
      <c r="J368" s="61">
        <v>0</v>
      </c>
      <c r="K368" s="62">
        <v>0</v>
      </c>
      <c r="L368" s="62">
        <v>0</v>
      </c>
      <c r="M368" s="62">
        <v>0</v>
      </c>
      <c r="N368" s="62">
        <v>0</v>
      </c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  <c r="BC368" s="80"/>
      <c r="BD368" s="80"/>
      <c r="BE368" s="80"/>
      <c r="BF368" s="80"/>
      <c r="BG368" s="80"/>
      <c r="BH368" s="80"/>
      <c r="BI368" s="80"/>
      <c r="BJ368" s="80"/>
      <c r="BK368" s="80"/>
      <c r="BL368" s="80"/>
      <c r="BM368" s="80"/>
      <c r="BN368" s="80"/>
      <c r="BO368" s="80"/>
      <c r="BP368" s="80"/>
      <c r="BQ368" s="80"/>
      <c r="BR368" s="80"/>
      <c r="BS368" s="80"/>
      <c r="BT368" s="80"/>
      <c r="BU368" s="80"/>
      <c r="BV368" s="80"/>
      <c r="BW368" s="80"/>
      <c r="BX368" s="80"/>
      <c r="BY368" s="80"/>
      <c r="BZ368" s="80"/>
      <c r="CA368" s="80"/>
      <c r="CB368" s="80"/>
      <c r="CC368" s="80"/>
      <c r="CD368" s="80"/>
      <c r="CE368" s="80"/>
      <c r="CF368" s="80"/>
      <c r="CG368" s="80"/>
      <c r="CH368" s="80"/>
      <c r="CI368" s="80"/>
      <c r="CJ368" s="80"/>
      <c r="CK368" s="80"/>
      <c r="CL368" s="80"/>
      <c r="CM368" s="80"/>
      <c r="CN368" s="80"/>
      <c r="CO368" s="80"/>
      <c r="CP368" s="80"/>
      <c r="CQ368" s="80"/>
      <c r="CR368" s="80"/>
      <c r="CS368" s="80"/>
      <c r="CT368" s="80"/>
      <c r="CU368" s="80"/>
      <c r="CV368" s="80"/>
      <c r="CW368" s="80"/>
      <c r="CX368" s="80"/>
      <c r="CY368" s="80"/>
      <c r="CZ368" s="80"/>
      <c r="DA368" s="80"/>
      <c r="DB368" s="80"/>
      <c r="DC368" s="80"/>
      <c r="DD368" s="80"/>
      <c r="DE368" s="80"/>
      <c r="DF368" s="80"/>
      <c r="DG368" s="80"/>
      <c r="DH368" s="80"/>
      <c r="DI368" s="80"/>
      <c r="DJ368" s="80"/>
      <c r="DK368" s="80"/>
      <c r="DL368" s="80"/>
      <c r="DM368" s="80"/>
      <c r="DN368" s="80"/>
      <c r="DO368" s="80"/>
      <c r="DP368" s="80"/>
      <c r="DQ368" s="80"/>
      <c r="DR368" s="80"/>
      <c r="DS368" s="80"/>
      <c r="DT368" s="80"/>
      <c r="DU368" s="80"/>
      <c r="DV368" s="80"/>
      <c r="DW368" s="80"/>
      <c r="DX368" s="80"/>
      <c r="DY368" s="80"/>
      <c r="DZ368" s="80"/>
      <c r="EA368" s="80"/>
      <c r="EB368" s="80"/>
      <c r="EC368" s="80"/>
      <c r="ED368" s="80"/>
      <c r="EE368" s="80"/>
      <c r="EF368" s="80"/>
      <c r="EG368" s="80"/>
      <c r="EH368" s="80"/>
      <c r="EI368" s="80"/>
      <c r="EJ368" s="80"/>
      <c r="EK368" s="80"/>
      <c r="EL368" s="80"/>
      <c r="EM368" s="80"/>
      <c r="EN368" s="80"/>
      <c r="EO368" s="80"/>
      <c r="EP368" s="80"/>
      <c r="EQ368" s="80"/>
      <c r="ER368" s="80"/>
      <c r="ES368" s="80"/>
      <c r="ET368" s="80"/>
      <c r="EU368" s="80"/>
      <c r="EV368" s="80"/>
      <c r="EW368" s="80"/>
      <c r="EX368" s="80"/>
      <c r="EY368" s="80"/>
      <c r="EZ368" s="80"/>
      <c r="FA368" s="80"/>
      <c r="FB368" s="80"/>
      <c r="FC368" s="80"/>
      <c r="FD368" s="80"/>
      <c r="FE368" s="80"/>
      <c r="FF368" s="80"/>
      <c r="FG368" s="80"/>
      <c r="FH368" s="80"/>
      <c r="FI368" s="80"/>
      <c r="FJ368" s="80"/>
      <c r="FK368" s="80"/>
      <c r="FL368" s="80"/>
      <c r="FM368" s="80"/>
      <c r="FN368" s="80"/>
      <c r="FO368" s="80"/>
      <c r="FP368" s="80"/>
      <c r="FQ368" s="80"/>
      <c r="FR368" s="80"/>
      <c r="FS368" s="80"/>
      <c r="FT368" s="80"/>
      <c r="FU368" s="80"/>
      <c r="FV368" s="80"/>
      <c r="FW368" s="80"/>
      <c r="FX368" s="80"/>
      <c r="FY368" s="80"/>
      <c r="FZ368" s="80"/>
      <c r="GA368" s="80"/>
      <c r="GB368" s="80"/>
      <c r="GC368" s="80"/>
      <c r="GD368" s="80"/>
      <c r="GE368" s="80"/>
      <c r="GF368" s="80"/>
      <c r="GG368" s="80"/>
      <c r="GH368" s="80"/>
      <c r="GI368" s="80"/>
      <c r="GJ368" s="80"/>
      <c r="GK368" s="80"/>
      <c r="GL368" s="80"/>
      <c r="GM368" s="80"/>
      <c r="GN368" s="80"/>
      <c r="GO368" s="80"/>
      <c r="GP368" s="80"/>
      <c r="GQ368" s="80"/>
      <c r="GR368" s="80"/>
      <c r="GS368" s="80"/>
      <c r="GT368" s="80"/>
      <c r="GU368" s="80"/>
      <c r="GV368" s="80"/>
      <c r="GW368" s="80"/>
      <c r="GX368" s="80"/>
      <c r="GY368" s="80"/>
      <c r="GZ368" s="80"/>
      <c r="HA368" s="80"/>
      <c r="HB368" s="80"/>
      <c r="HC368" s="80"/>
      <c r="HD368" s="80"/>
      <c r="HE368" s="80"/>
      <c r="HF368" s="80"/>
      <c r="HG368" s="80"/>
      <c r="HH368" s="80"/>
      <c r="HI368" s="80"/>
      <c r="HJ368" s="80"/>
      <c r="HK368" s="80"/>
      <c r="HL368" s="80"/>
      <c r="HM368" s="80"/>
      <c r="HN368" s="80"/>
      <c r="HO368" s="80"/>
      <c r="HP368" s="80"/>
    </row>
    <row r="369" ht="12" customHeight="1">
      <c r="A369" s="8">
        <v>389</v>
      </c>
      <c r="B369" s="42" t="s">
        <v>32</v>
      </c>
      <c r="C369" s="24" t="s">
        <v>57</v>
      </c>
      <c r="D369" s="18">
        <v>0.20000000000000001</v>
      </c>
      <c r="E369" s="18">
        <v>0.10000000000000001</v>
      </c>
      <c r="F369" s="18">
        <v>10.1</v>
      </c>
      <c r="G369" s="19">
        <v>41</v>
      </c>
      <c r="H369" s="19">
        <v>5</v>
      </c>
      <c r="I369" s="19">
        <v>4</v>
      </c>
      <c r="J369" s="19">
        <v>8</v>
      </c>
      <c r="K369" s="20">
        <v>0.90000000000000002</v>
      </c>
      <c r="L369" s="20">
        <v>0</v>
      </c>
      <c r="M369" s="20">
        <v>0.10000000000000001</v>
      </c>
      <c r="N369" s="20">
        <v>0</v>
      </c>
    </row>
    <row r="370" ht="12" customHeight="1">
      <c r="A370" s="8"/>
      <c r="B370" s="32" t="s">
        <v>33</v>
      </c>
      <c r="C370" s="24" t="s">
        <v>201</v>
      </c>
      <c r="D370" s="18">
        <v>3.7999999999999998</v>
      </c>
      <c r="E370" s="18">
        <v>0.80000000000000004</v>
      </c>
      <c r="F370" s="18">
        <v>25.100000000000001</v>
      </c>
      <c r="G370" s="19">
        <v>123</v>
      </c>
      <c r="H370" s="19">
        <v>28</v>
      </c>
      <c r="I370" s="19">
        <v>0</v>
      </c>
      <c r="J370" s="19">
        <v>0</v>
      </c>
      <c r="K370" s="20">
        <v>1.5</v>
      </c>
      <c r="L370" s="20">
        <v>0.20000000000000001</v>
      </c>
      <c r="M370" s="20">
        <v>0</v>
      </c>
      <c r="N370" s="20">
        <v>0</v>
      </c>
    </row>
    <row r="371" ht="12" customHeight="1">
      <c r="A371" s="8"/>
      <c r="B371" s="46" t="s">
        <v>26</v>
      </c>
      <c r="C371" s="49"/>
      <c r="D371" s="37">
        <f>SUM(D364:D370)</f>
        <v>26.900000000000002</v>
      </c>
      <c r="E371" s="37">
        <f t="shared" ref="E371:N371" si="64">SUM(E364:E370)</f>
        <v>28.700000000000003</v>
      </c>
      <c r="F371" s="37">
        <f t="shared" si="64"/>
        <v>98.099999999999994</v>
      </c>
      <c r="G371" s="38">
        <f t="shared" si="64"/>
        <v>757</v>
      </c>
      <c r="H371" s="38">
        <f t="shared" si="64"/>
        <v>92</v>
      </c>
      <c r="I371" s="38">
        <f t="shared" si="64"/>
        <v>46</v>
      </c>
      <c r="J371" s="38">
        <f t="shared" si="64"/>
        <v>159</v>
      </c>
      <c r="K371" s="39">
        <f t="shared" si="64"/>
        <v>5.5</v>
      </c>
      <c r="L371" s="39">
        <f t="shared" si="64"/>
        <v>0.80000000000000004</v>
      </c>
      <c r="M371" s="39">
        <f t="shared" si="64"/>
        <v>21.100000000000001</v>
      </c>
      <c r="N371" s="39">
        <f t="shared" si="64"/>
        <v>0.029999999999999999</v>
      </c>
    </row>
    <row r="372" ht="12" customHeight="1">
      <c r="A372" s="8"/>
      <c r="B372" s="23" t="s">
        <v>35</v>
      </c>
      <c r="C372" s="24"/>
      <c r="D372" s="18"/>
      <c r="E372" s="18"/>
      <c r="F372" s="18"/>
      <c r="G372" s="19"/>
      <c r="H372" s="19"/>
      <c r="I372" s="19"/>
      <c r="J372" s="19"/>
      <c r="K372" s="20"/>
      <c r="L372" s="20"/>
      <c r="M372" s="20"/>
      <c r="N372" s="20"/>
    </row>
    <row r="373" ht="12" customHeight="1">
      <c r="A373" s="25" t="s">
        <v>143</v>
      </c>
      <c r="B373" s="48" t="s">
        <v>202</v>
      </c>
      <c r="C373" s="41" t="s">
        <v>38</v>
      </c>
      <c r="D373" s="28">
        <v>12.800000000000001</v>
      </c>
      <c r="E373" s="28">
        <v>15</v>
      </c>
      <c r="F373" s="28">
        <v>27.800000000000001</v>
      </c>
      <c r="G373" s="29">
        <v>298</v>
      </c>
      <c r="H373" s="29">
        <v>289</v>
      </c>
      <c r="I373" s="29">
        <v>25</v>
      </c>
      <c r="J373" s="29">
        <v>204</v>
      </c>
      <c r="K373" s="30">
        <v>0.69999999999999996</v>
      </c>
      <c r="L373" s="30">
        <v>0.070000000000000007</v>
      </c>
      <c r="M373" s="30">
        <v>0.059999999999999998</v>
      </c>
      <c r="N373" s="30">
        <v>0.029999999999999999</v>
      </c>
    </row>
    <row r="374" ht="12" customHeight="1">
      <c r="A374" s="25">
        <v>388</v>
      </c>
      <c r="B374" s="26" t="s">
        <v>107</v>
      </c>
      <c r="C374" s="41" t="s">
        <v>57</v>
      </c>
      <c r="D374" s="18">
        <v>0.69999999999999996</v>
      </c>
      <c r="E374" s="18">
        <v>0.29999999999999999</v>
      </c>
      <c r="F374" s="18">
        <v>24.600000000000001</v>
      </c>
      <c r="G374" s="19">
        <v>104</v>
      </c>
      <c r="H374" s="19">
        <v>10</v>
      </c>
      <c r="I374" s="19">
        <v>3</v>
      </c>
      <c r="J374" s="19">
        <v>3</v>
      </c>
      <c r="K374" s="20">
        <v>0.69999999999999996</v>
      </c>
      <c r="L374" s="20">
        <v>0.10000000000000001</v>
      </c>
      <c r="M374" s="20">
        <v>0.10000000000000001</v>
      </c>
      <c r="N374" s="20">
        <v>0</v>
      </c>
    </row>
    <row r="375" ht="12" customHeight="1">
      <c r="A375" s="8"/>
      <c r="B375" s="46" t="s">
        <v>26</v>
      </c>
      <c r="C375" s="49"/>
      <c r="D375" s="37">
        <f>SUM(D373:D374)</f>
        <v>13.5</v>
      </c>
      <c r="E375" s="37">
        <f t="shared" ref="E375:N375" si="65">SUM(E373:E374)</f>
        <v>15.300000000000001</v>
      </c>
      <c r="F375" s="37">
        <f t="shared" si="65"/>
        <v>52.400000000000006</v>
      </c>
      <c r="G375" s="38">
        <f t="shared" si="65"/>
        <v>402</v>
      </c>
      <c r="H375" s="38">
        <f t="shared" si="65"/>
        <v>299</v>
      </c>
      <c r="I375" s="38">
        <f t="shared" si="65"/>
        <v>28</v>
      </c>
      <c r="J375" s="38">
        <f t="shared" si="65"/>
        <v>207</v>
      </c>
      <c r="K375" s="39">
        <f t="shared" si="65"/>
        <v>1.3999999999999999</v>
      </c>
      <c r="L375" s="39">
        <f t="shared" si="65"/>
        <v>0.17000000000000001</v>
      </c>
      <c r="M375" s="39">
        <f t="shared" si="65"/>
        <v>0.16</v>
      </c>
      <c r="N375" s="39">
        <f t="shared" si="65"/>
        <v>0.029999999999999999</v>
      </c>
    </row>
    <row r="376" ht="12" customHeight="1">
      <c r="A376" s="8"/>
      <c r="B376" s="50" t="s">
        <v>42</v>
      </c>
      <c r="C376" s="51"/>
      <c r="D376" s="51">
        <f>D362+D371+D375</f>
        <v>53.200000000000003</v>
      </c>
      <c r="E376" s="51">
        <f t="shared" ref="E376:N376" si="66">E362+E371+E375</f>
        <v>67.291200000000003</v>
      </c>
      <c r="F376" s="51">
        <f t="shared" si="66"/>
        <v>226.52832000000001</v>
      </c>
      <c r="G376" s="52">
        <f t="shared" si="66"/>
        <v>1724</v>
      </c>
      <c r="H376" s="52">
        <f t="shared" si="66"/>
        <v>440.82400000000001</v>
      </c>
      <c r="I376" s="52">
        <f t="shared" si="66"/>
        <v>128</v>
      </c>
      <c r="J376" s="52">
        <f t="shared" si="66"/>
        <v>501</v>
      </c>
      <c r="K376" s="53">
        <f t="shared" si="66"/>
        <v>10.8912</v>
      </c>
      <c r="L376" s="53">
        <f t="shared" si="66"/>
        <v>1.1965919999999999</v>
      </c>
      <c r="M376" s="53">
        <f t="shared" si="66"/>
        <v>30.360000000000003</v>
      </c>
      <c r="N376" s="53">
        <f t="shared" si="66"/>
        <v>0.059999999999999998</v>
      </c>
    </row>
    <row r="377" ht="12" customHeight="1">
      <c r="A377" s="8"/>
      <c r="B377" s="22" t="s">
        <v>59</v>
      </c>
      <c r="C377" s="24"/>
      <c r="D377" s="18"/>
      <c r="E377" s="18"/>
      <c r="F377" s="18"/>
      <c r="G377" s="19"/>
      <c r="H377" s="19"/>
      <c r="I377" s="19"/>
      <c r="J377" s="19"/>
      <c r="K377" s="20"/>
      <c r="L377" s="20"/>
      <c r="M377" s="20"/>
      <c r="N377" s="20"/>
    </row>
    <row r="378" ht="12" customHeight="1">
      <c r="A378" s="8"/>
      <c r="B378" s="23" t="s">
        <v>19</v>
      </c>
      <c r="C378" s="24"/>
      <c r="D378" s="18"/>
      <c r="E378" s="18"/>
      <c r="F378" s="18"/>
      <c r="G378" s="19"/>
      <c r="H378" s="19"/>
      <c r="I378" s="19"/>
      <c r="J378" s="19"/>
      <c r="K378" s="20"/>
      <c r="L378" s="20"/>
      <c r="M378" s="20"/>
      <c r="N378" s="20"/>
    </row>
    <row r="379" ht="12" customHeight="1">
      <c r="A379" s="25">
        <v>14</v>
      </c>
      <c r="B379" s="26" t="s">
        <v>82</v>
      </c>
      <c r="C379" s="41" t="s">
        <v>83</v>
      </c>
      <c r="D379" s="28">
        <v>0.10000000000000001</v>
      </c>
      <c r="E379" s="28">
        <v>7.2999999999999998</v>
      </c>
      <c r="F379" s="28">
        <v>0.10000000000000001</v>
      </c>
      <c r="G379" s="29">
        <v>66</v>
      </c>
      <c r="H379" s="29">
        <v>2</v>
      </c>
      <c r="I379" s="29">
        <v>0</v>
      </c>
      <c r="J379" s="29">
        <v>3</v>
      </c>
      <c r="K379" s="30">
        <v>0</v>
      </c>
      <c r="L379" s="30">
        <v>0</v>
      </c>
      <c r="M379" s="30">
        <v>0</v>
      </c>
      <c r="N379" s="30">
        <v>0</v>
      </c>
    </row>
    <row r="380" ht="12" customHeight="1">
      <c r="A380" s="25">
        <v>223</v>
      </c>
      <c r="B380" s="26" t="s">
        <v>84</v>
      </c>
      <c r="C380" s="41" t="s">
        <v>85</v>
      </c>
      <c r="D380" s="28">
        <v>25.699999999999999</v>
      </c>
      <c r="E380" s="28">
        <v>20.100000000000001</v>
      </c>
      <c r="F380" s="28">
        <v>38.200000000000003</v>
      </c>
      <c r="G380" s="29">
        <v>437</v>
      </c>
      <c r="H380" s="29">
        <v>306</v>
      </c>
      <c r="I380" s="29">
        <v>41</v>
      </c>
      <c r="J380" s="29">
        <v>373</v>
      </c>
      <c r="K380" s="30">
        <v>1</v>
      </c>
      <c r="L380" s="30">
        <v>0.10000000000000001</v>
      </c>
      <c r="M380" s="30">
        <v>0.5</v>
      </c>
      <c r="N380" s="30">
        <v>0.10000000000000001</v>
      </c>
    </row>
    <row r="381" ht="12" customHeight="1">
      <c r="A381" s="25">
        <v>338</v>
      </c>
      <c r="B381" s="26" t="s">
        <v>23</v>
      </c>
      <c r="C381" s="41" t="s">
        <v>39</v>
      </c>
      <c r="D381" s="28">
        <v>0.40000000000000002</v>
      </c>
      <c r="E381" s="18">
        <v>0.40000000000000002</v>
      </c>
      <c r="F381" s="18">
        <v>10.800000000000001</v>
      </c>
      <c r="G381" s="19">
        <v>49</v>
      </c>
      <c r="H381" s="19">
        <v>18</v>
      </c>
      <c r="I381" s="19">
        <v>10</v>
      </c>
      <c r="J381" s="19">
        <v>12</v>
      </c>
      <c r="K381" s="20">
        <v>2.3999999999999999</v>
      </c>
      <c r="L381" s="20">
        <v>0</v>
      </c>
      <c r="M381" s="20">
        <v>11</v>
      </c>
      <c r="N381" s="20">
        <v>0</v>
      </c>
    </row>
    <row r="382" ht="12" customHeight="1">
      <c r="A382" s="25">
        <v>376</v>
      </c>
      <c r="B382" s="26" t="s">
        <v>24</v>
      </c>
      <c r="C382" s="41" t="s">
        <v>57</v>
      </c>
      <c r="D382" s="18">
        <v>0.20000000000000001</v>
      </c>
      <c r="E382" s="18">
        <v>0.10000000000000001</v>
      </c>
      <c r="F382" s="18">
        <v>5</v>
      </c>
      <c r="G382" s="19">
        <v>21</v>
      </c>
      <c r="H382" s="19">
        <v>5</v>
      </c>
      <c r="I382" s="19">
        <v>4</v>
      </c>
      <c r="J382" s="19">
        <v>8</v>
      </c>
      <c r="K382" s="20">
        <v>0.90000000000000002</v>
      </c>
      <c r="L382" s="20">
        <v>0</v>
      </c>
      <c r="M382" s="20">
        <v>0.10000000000000001</v>
      </c>
      <c r="N382" s="20">
        <v>0</v>
      </c>
    </row>
    <row r="383" ht="12" customHeight="1">
      <c r="A383" s="8"/>
      <c r="B383" s="32" t="s">
        <v>25</v>
      </c>
      <c r="C383" s="24" t="s">
        <v>86</v>
      </c>
      <c r="D383" s="18">
        <v>2</v>
      </c>
      <c r="E383" s="18">
        <v>0.5</v>
      </c>
      <c r="F383" s="18">
        <v>14.300000000000001</v>
      </c>
      <c r="G383" s="19">
        <v>70</v>
      </c>
      <c r="H383" s="19">
        <v>10</v>
      </c>
      <c r="I383" s="19">
        <v>0</v>
      </c>
      <c r="J383" s="19">
        <v>0</v>
      </c>
      <c r="K383" s="20">
        <v>0.5</v>
      </c>
      <c r="L383" s="20">
        <v>0.10000000000000001</v>
      </c>
      <c r="M383" s="20">
        <v>0</v>
      </c>
      <c r="N383" s="20">
        <v>0</v>
      </c>
    </row>
    <row r="384" ht="12" customHeight="1">
      <c r="A384" s="8"/>
      <c r="B384" s="46" t="s">
        <v>26</v>
      </c>
      <c r="C384" s="49"/>
      <c r="D384" s="37">
        <f>SUM(D379:D383)</f>
        <v>28.399999999999999</v>
      </c>
      <c r="E384" s="37">
        <f t="shared" ref="E384:N384" si="67">SUM(E379:E383)</f>
        <v>28.400000000000002</v>
      </c>
      <c r="F384" s="37">
        <f t="shared" si="67"/>
        <v>68.400000000000006</v>
      </c>
      <c r="G384" s="38">
        <f t="shared" si="67"/>
        <v>643</v>
      </c>
      <c r="H384" s="38">
        <f t="shared" si="67"/>
        <v>341</v>
      </c>
      <c r="I384" s="38">
        <f t="shared" si="67"/>
        <v>55</v>
      </c>
      <c r="J384" s="38">
        <f t="shared" si="67"/>
        <v>396</v>
      </c>
      <c r="K384" s="39">
        <f t="shared" si="67"/>
        <v>4.7999999999999998</v>
      </c>
      <c r="L384" s="39">
        <f t="shared" si="67"/>
        <v>0.20000000000000001</v>
      </c>
      <c r="M384" s="39">
        <f t="shared" si="67"/>
        <v>11.6</v>
      </c>
      <c r="N384" s="39">
        <f t="shared" si="67"/>
        <v>0.10000000000000001</v>
      </c>
    </row>
    <row r="385" ht="12" customHeight="1">
      <c r="A385" s="8"/>
      <c r="B385" s="23" t="s">
        <v>27</v>
      </c>
      <c r="C385" s="24"/>
      <c r="D385" s="18"/>
      <c r="E385" s="18"/>
      <c r="F385" s="18"/>
      <c r="G385" s="19"/>
      <c r="H385" s="19"/>
      <c r="I385" s="19"/>
      <c r="J385" s="19"/>
      <c r="K385" s="20"/>
      <c r="L385" s="20"/>
      <c r="M385" s="20"/>
      <c r="N385" s="20"/>
    </row>
    <row r="386" ht="12" customHeight="1">
      <c r="A386" s="8" t="s">
        <v>103</v>
      </c>
      <c r="B386" s="48" t="s">
        <v>104</v>
      </c>
      <c r="C386" s="24" t="s">
        <v>57</v>
      </c>
      <c r="D386" s="28">
        <v>1.8400000000000001</v>
      </c>
      <c r="E386" s="28">
        <v>2.3999999999999999</v>
      </c>
      <c r="F386" s="28">
        <v>9.3599999999999994</v>
      </c>
      <c r="G386" s="19">
        <v>77</v>
      </c>
      <c r="H386" s="19">
        <v>13</v>
      </c>
      <c r="I386" s="19">
        <v>21</v>
      </c>
      <c r="J386" s="19">
        <v>56</v>
      </c>
      <c r="K386" s="20">
        <v>0.71999999999999997</v>
      </c>
      <c r="L386" s="20">
        <v>0.32000000000000001</v>
      </c>
      <c r="M386" s="20">
        <v>0.080000000000000002</v>
      </c>
      <c r="N386" s="20">
        <v>0.0080000000000000002</v>
      </c>
    </row>
    <row r="387" ht="12" customHeight="1">
      <c r="A387" s="25">
        <v>234</v>
      </c>
      <c r="B387" s="26" t="s">
        <v>139</v>
      </c>
      <c r="C387" s="41" t="s">
        <v>38</v>
      </c>
      <c r="D387" s="28">
        <v>15.300000000000001</v>
      </c>
      <c r="E387" s="28">
        <v>12.5</v>
      </c>
      <c r="F387" s="28">
        <v>18.399999999999999</v>
      </c>
      <c r="G387" s="29">
        <v>246</v>
      </c>
      <c r="H387" s="29">
        <v>62</v>
      </c>
      <c r="I387" s="29">
        <v>43</v>
      </c>
      <c r="J387" s="29">
        <v>176</v>
      </c>
      <c r="K387" s="30">
        <v>1.3</v>
      </c>
      <c r="L387" s="30">
        <v>0.20000000000000001</v>
      </c>
      <c r="M387" s="30">
        <v>0.40000000000000002</v>
      </c>
      <c r="N387" s="30">
        <v>4.4000000000000004</v>
      </c>
    </row>
    <row r="388" ht="12" customHeight="1">
      <c r="A388" s="25">
        <v>312</v>
      </c>
      <c r="B388" s="26" t="s">
        <v>73</v>
      </c>
      <c r="C388" s="41" t="s">
        <v>99</v>
      </c>
      <c r="D388" s="28">
        <v>3.1000000000000001</v>
      </c>
      <c r="E388" s="28">
        <v>5.2000000000000002</v>
      </c>
      <c r="F388" s="28">
        <v>12.1</v>
      </c>
      <c r="G388" s="29">
        <v>108</v>
      </c>
      <c r="H388" s="29">
        <v>38</v>
      </c>
      <c r="I388" s="29">
        <v>28</v>
      </c>
      <c r="J388" s="29">
        <v>82</v>
      </c>
      <c r="K388" s="30">
        <v>1</v>
      </c>
      <c r="L388" s="30">
        <v>0.10000000000000001</v>
      </c>
      <c r="M388" s="30">
        <v>5.0999999999999996</v>
      </c>
      <c r="N388" s="30">
        <v>0.10000000000000001</v>
      </c>
    </row>
    <row r="389" ht="12" customHeight="1">
      <c r="A389" s="25" t="s">
        <v>140</v>
      </c>
      <c r="B389" s="26" t="s">
        <v>141</v>
      </c>
      <c r="C389" s="54">
        <v>70</v>
      </c>
      <c r="D389" s="28">
        <v>1.1000000000000001</v>
      </c>
      <c r="E389" s="28">
        <v>3.6000000000000001</v>
      </c>
      <c r="F389" s="28">
        <v>8.5</v>
      </c>
      <c r="G389" s="29">
        <v>71</v>
      </c>
      <c r="H389" s="29">
        <v>30</v>
      </c>
      <c r="I389" s="29">
        <v>10</v>
      </c>
      <c r="J389" s="29">
        <v>19</v>
      </c>
      <c r="K389" s="30">
        <v>0.40000000000000002</v>
      </c>
      <c r="L389" s="30">
        <v>0</v>
      </c>
      <c r="M389" s="30">
        <v>18.600000000000001</v>
      </c>
      <c r="N389" s="30">
        <v>0</v>
      </c>
    </row>
    <row r="390" ht="12" customHeight="1">
      <c r="A390" s="25"/>
      <c r="B390" s="26" t="s">
        <v>193</v>
      </c>
      <c r="C390" s="54">
        <v>20</v>
      </c>
      <c r="D390" s="28">
        <v>1.5</v>
      </c>
      <c r="E390" s="28">
        <v>2.7999999999999998</v>
      </c>
      <c r="F390" s="28">
        <v>13.6</v>
      </c>
      <c r="G390" s="29">
        <v>86</v>
      </c>
      <c r="H390" s="29">
        <v>0</v>
      </c>
      <c r="I390" s="29">
        <v>0</v>
      </c>
      <c r="J390" s="29">
        <v>0</v>
      </c>
      <c r="K390" s="30">
        <v>0</v>
      </c>
      <c r="L390" s="30">
        <v>0</v>
      </c>
      <c r="M390" s="30">
        <v>0</v>
      </c>
      <c r="N390" s="30">
        <v>0</v>
      </c>
    </row>
    <row r="391" ht="12" customHeight="1">
      <c r="A391" s="25" t="s">
        <v>79</v>
      </c>
      <c r="B391" s="64" t="s">
        <v>80</v>
      </c>
      <c r="C391" s="41" t="s">
        <v>57</v>
      </c>
      <c r="D391" s="28">
        <v>0.20000000000000001</v>
      </c>
      <c r="E391" s="18">
        <v>0.10000000000000001</v>
      </c>
      <c r="F391" s="18">
        <v>17</v>
      </c>
      <c r="G391" s="19">
        <v>69</v>
      </c>
      <c r="H391" s="19">
        <v>9</v>
      </c>
      <c r="I391" s="19">
        <v>3</v>
      </c>
      <c r="J391" s="19">
        <v>6</v>
      </c>
      <c r="K391" s="20">
        <v>0.10000000000000001</v>
      </c>
      <c r="L391" s="20">
        <v>0.01</v>
      </c>
      <c r="M391" s="20">
        <v>15</v>
      </c>
      <c r="N391" s="20">
        <v>0</v>
      </c>
    </row>
    <row r="392" ht="12" customHeight="1">
      <c r="A392" s="8"/>
      <c r="B392" s="32" t="s">
        <v>33</v>
      </c>
      <c r="C392" s="24" t="s">
        <v>203</v>
      </c>
      <c r="D392" s="18">
        <v>5.0800000000000001</v>
      </c>
      <c r="E392" s="18">
        <v>1.1200000000000001</v>
      </c>
      <c r="F392" s="18">
        <v>34.252000000000002</v>
      </c>
      <c r="G392" s="19">
        <v>167.80000000000001</v>
      </c>
      <c r="H392" s="19">
        <v>34.399999999999999</v>
      </c>
      <c r="I392" s="19">
        <v>0</v>
      </c>
      <c r="J392" s="19">
        <v>0</v>
      </c>
      <c r="K392" s="20">
        <v>1.7999999999999998</v>
      </c>
      <c r="L392" s="20">
        <v>0.22120000000000001</v>
      </c>
      <c r="M392" s="20">
        <v>0</v>
      </c>
      <c r="N392" s="20">
        <v>0</v>
      </c>
    </row>
    <row r="393" ht="12" customHeight="1">
      <c r="A393" s="8"/>
      <c r="B393" s="46" t="s">
        <v>26</v>
      </c>
      <c r="C393" s="49"/>
      <c r="D393" s="37">
        <f>SUM(D386:D392)</f>
        <v>28.120000000000005</v>
      </c>
      <c r="E393" s="37">
        <f t="shared" ref="E393:N393" si="68">SUM(E386:E392)</f>
        <v>27.720000000000006</v>
      </c>
      <c r="F393" s="37">
        <f t="shared" si="68"/>
        <v>113.21200000000002</v>
      </c>
      <c r="G393" s="67">
        <f t="shared" si="68"/>
        <v>824.79999999999995</v>
      </c>
      <c r="H393" s="38">
        <f t="shared" si="68"/>
        <v>186.40000000000001</v>
      </c>
      <c r="I393" s="38">
        <f t="shared" si="68"/>
        <v>105</v>
      </c>
      <c r="J393" s="38">
        <f t="shared" si="68"/>
        <v>339</v>
      </c>
      <c r="K393" s="39">
        <f t="shared" si="68"/>
        <v>5.3200000000000003</v>
      </c>
      <c r="L393" s="39">
        <f t="shared" si="68"/>
        <v>0.85119999999999996</v>
      </c>
      <c r="M393" s="39">
        <f t="shared" si="68"/>
        <v>39.18</v>
      </c>
      <c r="N393" s="39">
        <f t="shared" si="68"/>
        <v>4.508</v>
      </c>
    </row>
    <row r="394" ht="12" customHeight="1">
      <c r="A394" s="8"/>
      <c r="B394" s="23" t="s">
        <v>35</v>
      </c>
      <c r="C394" s="24"/>
      <c r="D394" s="18"/>
      <c r="E394" s="18"/>
      <c r="F394" s="18"/>
      <c r="G394" s="19"/>
      <c r="H394" s="19"/>
      <c r="I394" s="19"/>
      <c r="J394" s="19"/>
      <c r="K394" s="20"/>
      <c r="L394" s="20"/>
      <c r="M394" s="20"/>
      <c r="N394" s="20"/>
    </row>
    <row r="395" ht="12" customHeight="1">
      <c r="A395" s="25" t="s">
        <v>36</v>
      </c>
      <c r="B395" s="48" t="s">
        <v>58</v>
      </c>
      <c r="C395" s="41" t="s">
        <v>38</v>
      </c>
      <c r="D395" s="28">
        <v>11.699999999999999</v>
      </c>
      <c r="E395" s="28">
        <v>7.5</v>
      </c>
      <c r="F395" s="28">
        <v>24.800000000000001</v>
      </c>
      <c r="G395" s="29">
        <v>213</v>
      </c>
      <c r="H395" s="29">
        <v>37</v>
      </c>
      <c r="I395" s="29">
        <v>33</v>
      </c>
      <c r="J395" s="29">
        <v>76</v>
      </c>
      <c r="K395" s="30">
        <v>0.95999999999999996</v>
      </c>
      <c r="L395" s="30">
        <v>0.080000000000000002</v>
      </c>
      <c r="M395" s="30">
        <v>1.2</v>
      </c>
      <c r="N395" s="30">
        <v>0.029999999999999999</v>
      </c>
    </row>
    <row r="396" ht="12" customHeight="1">
      <c r="A396" s="25">
        <v>338</v>
      </c>
      <c r="B396" s="26" t="s">
        <v>23</v>
      </c>
      <c r="C396" s="41" t="s">
        <v>180</v>
      </c>
      <c r="D396" s="28">
        <v>0.40000000000000002</v>
      </c>
      <c r="E396" s="28">
        <v>0.40000000000000002</v>
      </c>
      <c r="F396" s="28">
        <v>10.4</v>
      </c>
      <c r="G396" s="29">
        <v>47</v>
      </c>
      <c r="H396" s="29">
        <v>17</v>
      </c>
      <c r="I396" s="29">
        <v>10</v>
      </c>
      <c r="J396" s="29">
        <v>12</v>
      </c>
      <c r="K396" s="30">
        <v>2.2999999999999998</v>
      </c>
      <c r="L396" s="30">
        <v>0</v>
      </c>
      <c r="M396" s="30">
        <v>10.6</v>
      </c>
      <c r="N396" s="30">
        <v>0</v>
      </c>
    </row>
    <row r="397" ht="12" customHeight="1">
      <c r="A397" s="8">
        <v>376</v>
      </c>
      <c r="B397" s="42" t="s">
        <v>24</v>
      </c>
      <c r="C397" s="24" t="s">
        <v>57</v>
      </c>
      <c r="D397" s="18">
        <v>0.20000000000000001</v>
      </c>
      <c r="E397" s="18">
        <v>0.10000000000000001</v>
      </c>
      <c r="F397" s="18">
        <v>5</v>
      </c>
      <c r="G397" s="19">
        <v>21</v>
      </c>
      <c r="H397" s="19">
        <v>5</v>
      </c>
      <c r="I397" s="19">
        <v>4</v>
      </c>
      <c r="J397" s="19">
        <v>8</v>
      </c>
      <c r="K397" s="20">
        <v>0.90000000000000002</v>
      </c>
      <c r="L397" s="20">
        <v>0</v>
      </c>
      <c r="M397" s="20">
        <v>0.10000000000000001</v>
      </c>
      <c r="N397" s="20">
        <v>0</v>
      </c>
    </row>
    <row r="398" ht="12" customHeight="1">
      <c r="A398" s="8"/>
      <c r="B398" s="46" t="s">
        <v>26</v>
      </c>
      <c r="C398" s="49"/>
      <c r="D398" s="37">
        <f>SUM(D395:D397)</f>
        <v>12.299999999999999</v>
      </c>
      <c r="E398" s="37">
        <f t="shared" ref="E398:N398" si="69">SUM(E395:E397)</f>
        <v>8</v>
      </c>
      <c r="F398" s="37">
        <f t="shared" si="69"/>
        <v>40.200000000000003</v>
      </c>
      <c r="G398" s="38">
        <f t="shared" si="69"/>
        <v>281</v>
      </c>
      <c r="H398" s="38">
        <f t="shared" si="69"/>
        <v>59</v>
      </c>
      <c r="I398" s="38">
        <f t="shared" si="69"/>
        <v>47</v>
      </c>
      <c r="J398" s="38">
        <f t="shared" si="69"/>
        <v>96</v>
      </c>
      <c r="K398" s="39">
        <f t="shared" si="69"/>
        <v>4.1600000000000001</v>
      </c>
      <c r="L398" s="39">
        <f t="shared" si="69"/>
        <v>0.080000000000000002</v>
      </c>
      <c r="M398" s="39">
        <f t="shared" si="69"/>
        <v>11.899999999999999</v>
      </c>
      <c r="N398" s="39">
        <f t="shared" si="69"/>
        <v>0.029999999999999999</v>
      </c>
    </row>
    <row r="399" ht="12" customHeight="1">
      <c r="A399" s="8"/>
      <c r="B399" s="56" t="s">
        <v>42</v>
      </c>
      <c r="C399" s="51"/>
      <c r="D399" s="51">
        <f>D384+D393+D398</f>
        <v>68.820000000000007</v>
      </c>
      <c r="E399" s="51">
        <f t="shared" ref="E399:N399" si="70">E384+E393+E398</f>
        <v>64.120000000000005</v>
      </c>
      <c r="F399" s="51">
        <f t="shared" si="70"/>
        <v>221.81200000000001</v>
      </c>
      <c r="G399" s="52">
        <f t="shared" si="70"/>
        <v>1748.8</v>
      </c>
      <c r="H399" s="52">
        <f t="shared" si="70"/>
        <v>586.39999999999998</v>
      </c>
      <c r="I399" s="52">
        <f t="shared" si="70"/>
        <v>207</v>
      </c>
      <c r="J399" s="52">
        <f t="shared" si="70"/>
        <v>831</v>
      </c>
      <c r="K399" s="53">
        <f t="shared" si="70"/>
        <v>14.280000000000001</v>
      </c>
      <c r="L399" s="53">
        <f t="shared" si="70"/>
        <v>1.1312</v>
      </c>
      <c r="M399" s="53">
        <f t="shared" si="70"/>
        <v>62.68</v>
      </c>
      <c r="N399" s="53">
        <f t="shared" si="70"/>
        <v>4.6379999999999999</v>
      </c>
    </row>
    <row r="400" ht="12" customHeight="1">
      <c r="A400" s="8"/>
      <c r="B400" s="22" t="s">
        <v>81</v>
      </c>
      <c r="C400" s="24"/>
      <c r="D400" s="18"/>
      <c r="E400" s="18"/>
      <c r="F400" s="18"/>
      <c r="G400" s="19"/>
      <c r="H400" s="19"/>
      <c r="I400" s="19"/>
      <c r="J400" s="19"/>
      <c r="K400" s="20"/>
      <c r="L400" s="20"/>
      <c r="M400" s="20"/>
      <c r="N400" s="20"/>
    </row>
    <row r="401" ht="12" customHeight="1">
      <c r="A401" s="8"/>
      <c r="B401" s="23" t="s">
        <v>19</v>
      </c>
      <c r="C401" s="24"/>
      <c r="D401" s="18"/>
      <c r="E401" s="18"/>
      <c r="F401" s="18"/>
      <c r="G401" s="19"/>
      <c r="H401" s="19"/>
      <c r="I401" s="19"/>
      <c r="J401" s="19"/>
      <c r="K401" s="20"/>
      <c r="L401" s="20"/>
      <c r="M401" s="20"/>
      <c r="N401" s="20"/>
    </row>
    <row r="402" ht="12" customHeight="1">
      <c r="A402" s="25">
        <v>14</v>
      </c>
      <c r="B402" s="26" t="s">
        <v>82</v>
      </c>
      <c r="C402" s="41" t="s">
        <v>83</v>
      </c>
      <c r="D402" s="28">
        <v>0.10000000000000001</v>
      </c>
      <c r="E402" s="28">
        <v>7.2999999999999998</v>
      </c>
      <c r="F402" s="28">
        <v>0.10000000000000001</v>
      </c>
      <c r="G402" s="29">
        <v>66</v>
      </c>
      <c r="H402" s="29">
        <v>2</v>
      </c>
      <c r="I402" s="29">
        <v>0</v>
      </c>
      <c r="J402" s="29">
        <v>3</v>
      </c>
      <c r="K402" s="30">
        <v>0</v>
      </c>
      <c r="L402" s="30">
        <v>0</v>
      </c>
      <c r="M402" s="30">
        <v>0</v>
      </c>
      <c r="N402" s="30">
        <v>0</v>
      </c>
    </row>
    <row r="403" ht="12" customHeight="1">
      <c r="A403" s="72" t="s">
        <v>61</v>
      </c>
      <c r="B403" s="26" t="s">
        <v>124</v>
      </c>
      <c r="C403" s="41" t="s">
        <v>61</v>
      </c>
      <c r="D403" s="28">
        <v>3.5</v>
      </c>
      <c r="E403" s="28">
        <v>4.4000000000000004</v>
      </c>
      <c r="F403" s="28">
        <v>0</v>
      </c>
      <c r="G403" s="29">
        <v>53</v>
      </c>
      <c r="H403" s="29">
        <v>150</v>
      </c>
      <c r="I403" s="29">
        <v>8</v>
      </c>
      <c r="J403" s="29">
        <v>90</v>
      </c>
      <c r="K403" s="30">
        <v>0.14999999999999999</v>
      </c>
      <c r="L403" s="30">
        <v>0.01</v>
      </c>
      <c r="M403" s="30">
        <v>0.12</v>
      </c>
      <c r="N403" s="30">
        <v>0.050000000000000003</v>
      </c>
    </row>
    <row r="404" ht="12" customHeight="1">
      <c r="A404" s="25" t="s">
        <v>62</v>
      </c>
      <c r="B404" s="31" t="s">
        <v>63</v>
      </c>
      <c r="C404" s="41" t="s">
        <v>64</v>
      </c>
      <c r="D404" s="28">
        <v>4</v>
      </c>
      <c r="E404" s="28">
        <v>6.0999999999999996</v>
      </c>
      <c r="F404" s="28">
        <v>22.800000000000001</v>
      </c>
      <c r="G404" s="29">
        <v>163</v>
      </c>
      <c r="H404" s="29">
        <v>113</v>
      </c>
      <c r="I404" s="29">
        <v>23</v>
      </c>
      <c r="J404" s="29">
        <v>113</v>
      </c>
      <c r="K404" s="30">
        <v>0.29999999999999999</v>
      </c>
      <c r="L404" s="30">
        <v>0.040000000000000001</v>
      </c>
      <c r="M404" s="30">
        <v>1.2</v>
      </c>
      <c r="N404" s="30">
        <v>0.20000000000000001</v>
      </c>
    </row>
    <row r="405" ht="12" customHeight="1">
      <c r="A405" s="8"/>
      <c r="B405" s="31" t="s">
        <v>126</v>
      </c>
      <c r="C405" s="41" t="s">
        <v>38</v>
      </c>
      <c r="D405" s="18">
        <v>2.7999999999999998</v>
      </c>
      <c r="E405" s="18">
        <v>2.7999999999999998</v>
      </c>
      <c r="F405" s="18">
        <v>11.5</v>
      </c>
      <c r="G405" s="19">
        <v>82</v>
      </c>
      <c r="H405" s="19">
        <v>0</v>
      </c>
      <c r="I405" s="19">
        <v>0</v>
      </c>
      <c r="J405" s="19">
        <v>0</v>
      </c>
      <c r="K405" s="20">
        <v>0</v>
      </c>
      <c r="L405" s="20">
        <v>0</v>
      </c>
      <c r="M405" s="20">
        <v>0</v>
      </c>
      <c r="N405" s="20">
        <v>0</v>
      </c>
    </row>
    <row r="406" ht="12" customHeight="1">
      <c r="A406" s="25">
        <v>376</v>
      </c>
      <c r="B406" s="26" t="s">
        <v>24</v>
      </c>
      <c r="C406" s="41" t="s">
        <v>57</v>
      </c>
      <c r="D406" s="18">
        <v>0.20000000000000001</v>
      </c>
      <c r="E406" s="18">
        <v>0.10000000000000001</v>
      </c>
      <c r="F406" s="18">
        <v>5</v>
      </c>
      <c r="G406" s="19">
        <v>21</v>
      </c>
      <c r="H406" s="19">
        <v>5</v>
      </c>
      <c r="I406" s="19">
        <v>4</v>
      </c>
      <c r="J406" s="19">
        <v>8</v>
      </c>
      <c r="K406" s="20">
        <v>0.90000000000000002</v>
      </c>
      <c r="L406" s="20">
        <v>0</v>
      </c>
      <c r="M406" s="20">
        <v>0.10000000000000001</v>
      </c>
      <c r="N406" s="20">
        <v>0</v>
      </c>
    </row>
    <row r="407" ht="12" customHeight="1">
      <c r="A407" s="8"/>
      <c r="B407" s="32" t="s">
        <v>25</v>
      </c>
      <c r="C407" s="24" t="s">
        <v>159</v>
      </c>
      <c r="D407" s="18">
        <v>2.3999999999999999</v>
      </c>
      <c r="E407" s="18">
        <v>0.59999999999999998</v>
      </c>
      <c r="F407" s="18">
        <v>17.16</v>
      </c>
      <c r="G407" s="19">
        <v>85</v>
      </c>
      <c r="H407" s="19">
        <v>12</v>
      </c>
      <c r="I407" s="19">
        <v>0</v>
      </c>
      <c r="J407" s="19">
        <v>0</v>
      </c>
      <c r="K407" s="20">
        <v>0.59999999999999998</v>
      </c>
      <c r="L407" s="20">
        <v>0.096000000000000002</v>
      </c>
      <c r="M407" s="20">
        <v>0</v>
      </c>
      <c r="N407" s="20">
        <v>0</v>
      </c>
    </row>
    <row r="408" ht="12" customHeight="1">
      <c r="A408" s="8"/>
      <c r="B408" s="46" t="s">
        <v>26</v>
      </c>
      <c r="C408" s="49"/>
      <c r="D408" s="37">
        <f>SUM(D402:D407)</f>
        <v>12.999999999999998</v>
      </c>
      <c r="E408" s="37">
        <f t="shared" ref="E408:N408" si="71">SUM(E402:E407)</f>
        <v>21.300000000000001</v>
      </c>
      <c r="F408" s="37">
        <f t="shared" si="71"/>
        <v>56.560000000000002</v>
      </c>
      <c r="G408" s="38">
        <f t="shared" si="71"/>
        <v>470</v>
      </c>
      <c r="H408" s="38">
        <f t="shared" si="71"/>
        <v>282</v>
      </c>
      <c r="I408" s="38">
        <f t="shared" si="71"/>
        <v>35</v>
      </c>
      <c r="J408" s="38">
        <f t="shared" si="71"/>
        <v>214</v>
      </c>
      <c r="K408" s="39">
        <f t="shared" si="71"/>
        <v>1.9500000000000002</v>
      </c>
      <c r="L408" s="39">
        <f t="shared" si="71"/>
        <v>0.14600000000000002</v>
      </c>
      <c r="M408" s="39">
        <f t="shared" si="71"/>
        <v>1.4199999999999999</v>
      </c>
      <c r="N408" s="39">
        <f t="shared" si="71"/>
        <v>0.25</v>
      </c>
    </row>
    <row r="409" ht="12" customHeight="1">
      <c r="A409" s="8"/>
      <c r="B409" s="23" t="s">
        <v>27</v>
      </c>
      <c r="C409" s="24"/>
      <c r="D409" s="18"/>
      <c r="E409" s="18"/>
      <c r="F409" s="18"/>
      <c r="G409" s="19"/>
      <c r="H409" s="19"/>
      <c r="I409" s="19"/>
      <c r="J409" s="19"/>
      <c r="K409" s="20"/>
      <c r="L409" s="20"/>
      <c r="M409" s="20"/>
      <c r="N409" s="20"/>
    </row>
    <row r="410" ht="12" customHeight="1">
      <c r="A410" s="8" t="s">
        <v>204</v>
      </c>
      <c r="B410" s="26" t="s">
        <v>205</v>
      </c>
      <c r="C410" s="41" t="s">
        <v>57</v>
      </c>
      <c r="D410" s="28">
        <v>2.3999999999999999</v>
      </c>
      <c r="E410" s="28">
        <v>4.1600000000000001</v>
      </c>
      <c r="F410" s="28">
        <v>10.800000000000001</v>
      </c>
      <c r="G410" s="19">
        <v>90</v>
      </c>
      <c r="H410" s="19">
        <v>114</v>
      </c>
      <c r="I410" s="19">
        <v>126</v>
      </c>
      <c r="J410" s="19">
        <v>342</v>
      </c>
      <c r="K410" s="20">
        <v>0.58399999999999996</v>
      </c>
      <c r="L410" s="20">
        <v>0.27000000000000002</v>
      </c>
      <c r="M410" s="20">
        <v>28</v>
      </c>
      <c r="N410" s="20">
        <v>0.30399999999999999</v>
      </c>
    </row>
    <row r="411" ht="12" customHeight="1">
      <c r="A411" s="8" t="s">
        <v>163</v>
      </c>
      <c r="B411" s="26" t="s">
        <v>164</v>
      </c>
      <c r="C411" s="41" t="s">
        <v>38</v>
      </c>
      <c r="D411" s="28">
        <v>24</v>
      </c>
      <c r="E411" s="28">
        <v>16.699999999999999</v>
      </c>
      <c r="F411" s="28">
        <v>12.4</v>
      </c>
      <c r="G411" s="19">
        <v>296</v>
      </c>
      <c r="H411" s="19">
        <v>17</v>
      </c>
      <c r="I411" s="19">
        <v>89</v>
      </c>
      <c r="J411" s="19">
        <v>173</v>
      </c>
      <c r="K411" s="20">
        <v>2.1099999999999999</v>
      </c>
      <c r="L411" s="20">
        <v>0.11</v>
      </c>
      <c r="M411" s="20">
        <v>1.6599999999999999</v>
      </c>
      <c r="N411" s="20">
        <v>0.080000000000000002</v>
      </c>
    </row>
    <row r="412" ht="12" customHeight="1">
      <c r="A412" s="8">
        <v>309</v>
      </c>
      <c r="B412" s="26" t="s">
        <v>52</v>
      </c>
      <c r="C412" s="54">
        <v>150</v>
      </c>
      <c r="D412" s="18">
        <v>5.4000000000000004</v>
      </c>
      <c r="E412" s="18">
        <v>4.9000000000000004</v>
      </c>
      <c r="F412" s="18">
        <v>27.899999999999999</v>
      </c>
      <c r="G412" s="19">
        <v>178</v>
      </c>
      <c r="H412" s="19">
        <v>6</v>
      </c>
      <c r="I412" s="19">
        <v>8</v>
      </c>
      <c r="J412" s="19">
        <v>35</v>
      </c>
      <c r="K412" s="20">
        <v>0.80000000000000004</v>
      </c>
      <c r="L412" s="20">
        <v>0.10000000000000001</v>
      </c>
      <c r="M412" s="20">
        <v>0</v>
      </c>
      <c r="N412" s="20">
        <v>0</v>
      </c>
    </row>
    <row r="413" ht="12" customHeight="1">
      <c r="A413" s="25">
        <v>71</v>
      </c>
      <c r="B413" s="31" t="s">
        <v>53</v>
      </c>
      <c r="C413" s="41" t="s">
        <v>119</v>
      </c>
      <c r="D413" s="28">
        <v>0.69999999999999996</v>
      </c>
      <c r="E413" s="28">
        <v>0.10000000000000001</v>
      </c>
      <c r="F413" s="28">
        <v>2.3999999999999999</v>
      </c>
      <c r="G413" s="29">
        <v>14</v>
      </c>
      <c r="H413" s="29">
        <v>8</v>
      </c>
      <c r="I413" s="29">
        <v>12</v>
      </c>
      <c r="J413" s="29">
        <v>16</v>
      </c>
      <c r="K413" s="30">
        <v>0.59999999999999998</v>
      </c>
      <c r="L413" s="30">
        <v>0.040000000000000001</v>
      </c>
      <c r="M413" s="30">
        <v>15</v>
      </c>
      <c r="N413" s="30">
        <v>0</v>
      </c>
    </row>
    <row r="414" ht="12" customHeight="1">
      <c r="A414" s="25">
        <v>338</v>
      </c>
      <c r="B414" s="26" t="s">
        <v>23</v>
      </c>
      <c r="C414" s="41" t="s">
        <v>39</v>
      </c>
      <c r="D414" s="28">
        <v>0.40000000000000002</v>
      </c>
      <c r="E414" s="18">
        <v>0.40000000000000002</v>
      </c>
      <c r="F414" s="18">
        <v>10.800000000000001</v>
      </c>
      <c r="G414" s="19">
        <v>49</v>
      </c>
      <c r="H414" s="19">
        <v>18</v>
      </c>
      <c r="I414" s="19">
        <v>10</v>
      </c>
      <c r="J414" s="19">
        <v>12</v>
      </c>
      <c r="K414" s="20">
        <v>2.3999999999999999</v>
      </c>
      <c r="L414" s="20">
        <v>0</v>
      </c>
      <c r="M414" s="20">
        <v>11</v>
      </c>
      <c r="N414" s="20">
        <v>0</v>
      </c>
    </row>
    <row r="415" ht="12" customHeight="1">
      <c r="A415" s="25">
        <v>348</v>
      </c>
      <c r="B415" s="55" t="s">
        <v>74</v>
      </c>
      <c r="C415" s="41" t="s">
        <v>57</v>
      </c>
      <c r="D415" s="18">
        <v>1.1000000000000001</v>
      </c>
      <c r="E415" s="18">
        <v>0</v>
      </c>
      <c r="F415" s="18">
        <v>13.199999999999999</v>
      </c>
      <c r="G415" s="19">
        <v>86</v>
      </c>
      <c r="H415" s="19">
        <v>33</v>
      </c>
      <c r="I415" s="19">
        <v>21</v>
      </c>
      <c r="J415" s="19">
        <v>29</v>
      </c>
      <c r="K415" s="20">
        <v>0.69999999999999996</v>
      </c>
      <c r="L415" s="20">
        <v>0</v>
      </c>
      <c r="M415" s="20">
        <v>0.90000000000000002</v>
      </c>
      <c r="N415" s="20">
        <v>0</v>
      </c>
    </row>
    <row r="416" ht="12" customHeight="1">
      <c r="A416" s="8"/>
      <c r="B416" s="32" t="s">
        <v>33</v>
      </c>
      <c r="C416" s="24" t="s">
        <v>206</v>
      </c>
      <c r="D416" s="18">
        <v>3.7999999999999998</v>
      </c>
      <c r="E416" s="18">
        <v>0.80000000000000004</v>
      </c>
      <c r="F416" s="18">
        <v>25.100000000000001</v>
      </c>
      <c r="G416" s="19">
        <v>123</v>
      </c>
      <c r="H416" s="19">
        <v>28</v>
      </c>
      <c r="I416" s="19">
        <v>0</v>
      </c>
      <c r="J416" s="19">
        <v>0</v>
      </c>
      <c r="K416" s="20">
        <v>1.5</v>
      </c>
      <c r="L416" s="20">
        <v>0.20000000000000001</v>
      </c>
      <c r="M416" s="20">
        <v>0</v>
      </c>
      <c r="N416" s="20">
        <v>0</v>
      </c>
    </row>
    <row r="417" ht="12" customHeight="1">
      <c r="A417" s="8"/>
      <c r="B417" s="46" t="s">
        <v>26</v>
      </c>
      <c r="C417" s="49"/>
      <c r="D417" s="37">
        <f>SUM(D410:D416)</f>
        <v>37.799999999999997</v>
      </c>
      <c r="E417" s="37">
        <f t="shared" ref="E417:N417" si="72">SUM(E410:E416)</f>
        <v>27.059999999999999</v>
      </c>
      <c r="F417" s="37">
        <f t="shared" si="72"/>
        <v>102.59999999999999</v>
      </c>
      <c r="G417" s="38">
        <f t="shared" si="72"/>
        <v>836</v>
      </c>
      <c r="H417" s="38">
        <f t="shared" si="72"/>
        <v>224</v>
      </c>
      <c r="I417" s="38">
        <f t="shared" si="72"/>
        <v>266</v>
      </c>
      <c r="J417" s="38">
        <f t="shared" si="72"/>
        <v>607</v>
      </c>
      <c r="K417" s="39">
        <f t="shared" si="72"/>
        <v>8.6939999999999991</v>
      </c>
      <c r="L417" s="39">
        <f t="shared" si="72"/>
        <v>0.71999999999999997</v>
      </c>
      <c r="M417" s="39">
        <f t="shared" si="72"/>
        <v>56.559999999999995</v>
      </c>
      <c r="N417" s="39">
        <f t="shared" si="72"/>
        <v>0.38400000000000001</v>
      </c>
    </row>
    <row r="418" ht="12" customHeight="1">
      <c r="A418" s="8"/>
      <c r="B418" s="23" t="s">
        <v>35</v>
      </c>
      <c r="C418" s="24"/>
      <c r="D418" s="18"/>
      <c r="E418" s="18"/>
      <c r="F418" s="18"/>
      <c r="G418" s="19"/>
      <c r="H418" s="19"/>
      <c r="I418" s="19"/>
      <c r="J418" s="19"/>
      <c r="K418" s="20"/>
      <c r="L418" s="20"/>
      <c r="M418" s="20"/>
      <c r="N418" s="20"/>
    </row>
    <row r="419" ht="12" customHeight="1">
      <c r="A419" s="25" t="s">
        <v>76</v>
      </c>
      <c r="B419" s="26" t="s">
        <v>77</v>
      </c>
      <c r="C419" s="41" t="s">
        <v>38</v>
      </c>
      <c r="D419" s="28">
        <v>8.5999999999999996</v>
      </c>
      <c r="E419" s="28">
        <v>10.800000000000001</v>
      </c>
      <c r="F419" s="28" t="s">
        <v>207</v>
      </c>
      <c r="G419" s="29">
        <v>301</v>
      </c>
      <c r="H419" s="29">
        <v>38</v>
      </c>
      <c r="I419" s="29">
        <v>12</v>
      </c>
      <c r="J419" s="29">
        <v>63</v>
      </c>
      <c r="K419" s="30">
        <v>0.69999999999999996</v>
      </c>
      <c r="L419" s="30">
        <v>0.10000000000000001</v>
      </c>
      <c r="M419" s="30">
        <v>0.10000000000000001</v>
      </c>
      <c r="N419" s="30">
        <v>0</v>
      </c>
    </row>
    <row r="420" ht="12" customHeight="1">
      <c r="A420" s="25">
        <v>338</v>
      </c>
      <c r="B420" s="26" t="s">
        <v>23</v>
      </c>
      <c r="C420" s="41" t="s">
        <v>39</v>
      </c>
      <c r="D420" s="28">
        <v>0.40000000000000002</v>
      </c>
      <c r="E420" s="18">
        <v>0.40000000000000002</v>
      </c>
      <c r="F420" s="18">
        <v>10.800000000000001</v>
      </c>
      <c r="G420" s="19">
        <v>49</v>
      </c>
      <c r="H420" s="19">
        <v>18</v>
      </c>
      <c r="I420" s="19">
        <v>10</v>
      </c>
      <c r="J420" s="19">
        <v>12</v>
      </c>
      <c r="K420" s="20">
        <v>2.3999999999999999</v>
      </c>
      <c r="L420" s="20">
        <v>0</v>
      </c>
      <c r="M420" s="20">
        <v>11</v>
      </c>
      <c r="N420" s="20">
        <v>0</v>
      </c>
    </row>
    <row r="421" ht="12" customHeight="1">
      <c r="A421" s="25">
        <v>388</v>
      </c>
      <c r="B421" s="26" t="s">
        <v>107</v>
      </c>
      <c r="C421" s="41" t="s">
        <v>57</v>
      </c>
      <c r="D421" s="28">
        <v>0.69999999999999996</v>
      </c>
      <c r="E421" s="28">
        <v>0.29999999999999999</v>
      </c>
      <c r="F421" s="28">
        <v>24.600000000000001</v>
      </c>
      <c r="G421" s="29">
        <v>104</v>
      </c>
      <c r="H421" s="29">
        <v>10</v>
      </c>
      <c r="I421" s="29">
        <v>3</v>
      </c>
      <c r="J421" s="29">
        <v>3</v>
      </c>
      <c r="K421" s="30">
        <v>0.69999999999999996</v>
      </c>
      <c r="L421" s="30">
        <v>0</v>
      </c>
      <c r="M421" s="30">
        <v>20</v>
      </c>
      <c r="N421" s="30">
        <v>0</v>
      </c>
    </row>
    <row r="422" ht="12" customHeight="1">
      <c r="A422" s="8"/>
      <c r="B422" s="46" t="s">
        <v>26</v>
      </c>
      <c r="C422" s="49"/>
      <c r="D422" s="37">
        <f>SUM(D419:D421)</f>
        <v>9.6999999999999993</v>
      </c>
      <c r="E422" s="37">
        <f t="shared" ref="E422:N422" si="73">SUM(E419:E421)</f>
        <v>11.500000000000002</v>
      </c>
      <c r="F422" s="37">
        <f t="shared" si="73"/>
        <v>35.400000000000006</v>
      </c>
      <c r="G422" s="38">
        <f t="shared" si="73"/>
        <v>454</v>
      </c>
      <c r="H422" s="38">
        <f t="shared" si="73"/>
        <v>66</v>
      </c>
      <c r="I422" s="38">
        <f t="shared" si="73"/>
        <v>25</v>
      </c>
      <c r="J422" s="38">
        <f t="shared" si="73"/>
        <v>78</v>
      </c>
      <c r="K422" s="39">
        <f t="shared" si="73"/>
        <v>3.7999999999999998</v>
      </c>
      <c r="L422" s="39">
        <f t="shared" si="73"/>
        <v>0.10000000000000001</v>
      </c>
      <c r="M422" s="39">
        <f t="shared" si="73"/>
        <v>31.100000000000001</v>
      </c>
      <c r="N422" s="39">
        <f t="shared" si="73"/>
        <v>0</v>
      </c>
    </row>
    <row r="423" ht="12" customHeight="1">
      <c r="A423" s="8"/>
      <c r="B423" s="56" t="s">
        <v>42</v>
      </c>
      <c r="C423" s="51"/>
      <c r="D423" s="51">
        <f>D408+D417+D422</f>
        <v>60.5</v>
      </c>
      <c r="E423" s="51">
        <f t="shared" ref="E423:N423" si="74">E408+E417+E422</f>
        <v>59.859999999999999</v>
      </c>
      <c r="F423" s="51">
        <f t="shared" si="74"/>
        <v>194.56</v>
      </c>
      <c r="G423" s="52">
        <f t="shared" si="74"/>
        <v>1760</v>
      </c>
      <c r="H423" s="52">
        <f t="shared" si="74"/>
        <v>572</v>
      </c>
      <c r="I423" s="52">
        <f t="shared" si="74"/>
        <v>326</v>
      </c>
      <c r="J423" s="52">
        <f t="shared" si="74"/>
        <v>899</v>
      </c>
      <c r="K423" s="53">
        <f t="shared" si="74"/>
        <v>14.443999999999999</v>
      </c>
      <c r="L423" s="53">
        <f t="shared" si="74"/>
        <v>0.96599999999999997</v>
      </c>
      <c r="M423" s="53">
        <f t="shared" si="74"/>
        <v>89.079999999999998</v>
      </c>
      <c r="N423" s="53">
        <f t="shared" si="74"/>
        <v>0.63400000000000001</v>
      </c>
    </row>
    <row r="424" ht="12" customHeight="1">
      <c r="A424" s="8"/>
      <c r="B424" s="22" t="s">
        <v>94</v>
      </c>
      <c r="C424" s="24"/>
      <c r="D424" s="18"/>
      <c r="E424" s="18"/>
      <c r="F424" s="18"/>
      <c r="G424" s="19"/>
      <c r="H424" s="19"/>
      <c r="I424" s="19"/>
      <c r="J424" s="19"/>
      <c r="K424" s="20"/>
      <c r="L424" s="20"/>
      <c r="M424" s="20"/>
      <c r="N424" s="20"/>
    </row>
    <row r="425" ht="12" customHeight="1">
      <c r="A425" s="8"/>
      <c r="B425" s="23" t="s">
        <v>19</v>
      </c>
      <c r="C425" s="24"/>
      <c r="D425" s="18"/>
      <c r="E425" s="18"/>
      <c r="F425" s="18"/>
      <c r="G425" s="19"/>
      <c r="H425" s="19"/>
      <c r="I425" s="19"/>
      <c r="J425" s="19"/>
      <c r="K425" s="20"/>
      <c r="L425" s="20"/>
      <c r="M425" s="20"/>
      <c r="N425" s="20"/>
    </row>
    <row r="426" ht="12" customHeight="1">
      <c r="A426" s="8" t="s">
        <v>208</v>
      </c>
      <c r="B426" s="26" t="s">
        <v>209</v>
      </c>
      <c r="C426" s="74">
        <v>90</v>
      </c>
      <c r="D426" s="28">
        <v>15</v>
      </c>
      <c r="E426" s="28">
        <v>12.199999999999999</v>
      </c>
      <c r="F426" s="28">
        <v>11.9</v>
      </c>
      <c r="G426" s="29">
        <v>219</v>
      </c>
      <c r="H426" s="29">
        <v>9</v>
      </c>
      <c r="I426" s="29">
        <v>29</v>
      </c>
      <c r="J426" s="29">
        <v>72</v>
      </c>
      <c r="K426" s="30">
        <v>1.2</v>
      </c>
      <c r="L426" s="30">
        <v>0.20000000000000001</v>
      </c>
      <c r="M426" s="30">
        <v>0.29999999999999999</v>
      </c>
      <c r="N426" s="30">
        <v>0.01</v>
      </c>
    </row>
    <row r="427" ht="12" customHeight="1">
      <c r="A427" s="8">
        <v>312</v>
      </c>
      <c r="B427" s="26" t="s">
        <v>73</v>
      </c>
      <c r="C427" s="54">
        <v>180</v>
      </c>
      <c r="D427" s="18">
        <v>3.7999999999999998</v>
      </c>
      <c r="E427" s="18">
        <v>6.2999999999999998</v>
      </c>
      <c r="F427" s="18">
        <v>14.5</v>
      </c>
      <c r="G427" s="19">
        <v>130</v>
      </c>
      <c r="H427" s="19">
        <v>46</v>
      </c>
      <c r="I427" s="19">
        <v>33</v>
      </c>
      <c r="J427" s="19">
        <v>99</v>
      </c>
      <c r="K427" s="20">
        <v>1.2</v>
      </c>
      <c r="L427" s="20">
        <v>0</v>
      </c>
      <c r="M427" s="20">
        <v>0.40000000000000002</v>
      </c>
      <c r="N427" s="20">
        <v>0.10000000000000001</v>
      </c>
    </row>
    <row r="428" ht="12" customHeight="1">
      <c r="A428" s="25">
        <v>338</v>
      </c>
      <c r="B428" s="26" t="s">
        <v>23</v>
      </c>
      <c r="C428" s="41" t="s">
        <v>39</v>
      </c>
      <c r="D428" s="28">
        <v>0.40000000000000002</v>
      </c>
      <c r="E428" s="18">
        <v>0.40000000000000002</v>
      </c>
      <c r="F428" s="18">
        <v>10.800000000000001</v>
      </c>
      <c r="G428" s="19">
        <v>49</v>
      </c>
      <c r="H428" s="19">
        <v>18</v>
      </c>
      <c r="I428" s="19">
        <v>10</v>
      </c>
      <c r="J428" s="19">
        <v>12</v>
      </c>
      <c r="K428" s="20">
        <v>2.3999999999999999</v>
      </c>
      <c r="L428" s="20">
        <v>0</v>
      </c>
      <c r="M428" s="20">
        <v>11</v>
      </c>
      <c r="N428" s="20">
        <v>0</v>
      </c>
    </row>
    <row r="429" ht="12" customHeight="1">
      <c r="A429" s="25" t="s">
        <v>120</v>
      </c>
      <c r="B429" s="26" t="s">
        <v>121</v>
      </c>
      <c r="C429" s="41" t="s">
        <v>57</v>
      </c>
      <c r="D429" s="18">
        <v>0</v>
      </c>
      <c r="E429" s="18">
        <v>0</v>
      </c>
      <c r="F429" s="18">
        <v>28</v>
      </c>
      <c r="G429" s="19">
        <v>112</v>
      </c>
      <c r="H429" s="19">
        <v>3</v>
      </c>
      <c r="I429" s="19">
        <v>0</v>
      </c>
      <c r="J429" s="19">
        <v>6</v>
      </c>
      <c r="K429" s="20">
        <v>0</v>
      </c>
      <c r="L429" s="20">
        <v>0</v>
      </c>
      <c r="M429" s="20">
        <v>7.5999999999999996</v>
      </c>
      <c r="N429" s="20">
        <v>0</v>
      </c>
    </row>
    <row r="430" ht="12" customHeight="1">
      <c r="A430" s="8"/>
      <c r="B430" s="32" t="s">
        <v>25</v>
      </c>
      <c r="C430" s="24" t="s">
        <v>102</v>
      </c>
      <c r="D430" s="18">
        <v>3.2000000000000002</v>
      </c>
      <c r="E430" s="18">
        <v>0.80000000000000004</v>
      </c>
      <c r="F430" s="18">
        <v>22.879999999999999</v>
      </c>
      <c r="G430" s="19">
        <v>112</v>
      </c>
      <c r="H430" s="19">
        <v>16</v>
      </c>
      <c r="I430" s="19">
        <v>0</v>
      </c>
      <c r="J430" s="19">
        <v>0</v>
      </c>
      <c r="K430" s="20">
        <v>0.80000000000000004</v>
      </c>
      <c r="L430" s="20">
        <v>0.128</v>
      </c>
      <c r="M430" s="20">
        <v>0</v>
      </c>
      <c r="N430" s="20">
        <v>0</v>
      </c>
    </row>
    <row r="431" ht="12" customHeight="1">
      <c r="A431" s="8"/>
      <c r="B431" s="46" t="s">
        <v>26</v>
      </c>
      <c r="C431" s="75"/>
      <c r="D431" s="37">
        <f>SUM(D426:D430)</f>
        <v>22.399999999999999</v>
      </c>
      <c r="E431" s="37">
        <f t="shared" ref="E431:N431" si="75">SUM(E426:E430)</f>
        <v>19.699999999999999</v>
      </c>
      <c r="F431" s="37">
        <f t="shared" si="75"/>
        <v>88.079999999999998</v>
      </c>
      <c r="G431" s="38">
        <f t="shared" si="75"/>
        <v>622</v>
      </c>
      <c r="H431" s="38">
        <f t="shared" si="75"/>
        <v>92</v>
      </c>
      <c r="I431" s="38">
        <f t="shared" si="75"/>
        <v>72</v>
      </c>
      <c r="J431" s="38">
        <f t="shared" si="75"/>
        <v>189</v>
      </c>
      <c r="K431" s="39">
        <f t="shared" si="75"/>
        <v>5.5999999999999996</v>
      </c>
      <c r="L431" s="39">
        <f t="shared" si="75"/>
        <v>0.32800000000000001</v>
      </c>
      <c r="M431" s="39">
        <f t="shared" si="75"/>
        <v>19.299999999999997</v>
      </c>
      <c r="N431" s="39">
        <f t="shared" si="75"/>
        <v>0.11</v>
      </c>
    </row>
    <row r="432" ht="12" customHeight="1">
      <c r="A432" s="8"/>
      <c r="B432" s="23" t="s">
        <v>27</v>
      </c>
      <c r="C432" s="24"/>
      <c r="D432" s="18"/>
      <c r="E432" s="18"/>
      <c r="F432" s="18"/>
      <c r="G432" s="19"/>
      <c r="H432" s="19"/>
      <c r="I432" s="19"/>
      <c r="J432" s="19"/>
      <c r="K432" s="20"/>
      <c r="L432" s="20"/>
      <c r="M432" s="20"/>
      <c r="N432" s="20"/>
    </row>
    <row r="433" ht="12" customHeight="1">
      <c r="A433" s="8">
        <v>96</v>
      </c>
      <c r="B433" s="26" t="s">
        <v>138</v>
      </c>
      <c r="C433" s="41" t="s">
        <v>57</v>
      </c>
      <c r="D433" s="18">
        <v>1.7</v>
      </c>
      <c r="E433" s="18">
        <v>4.0999999999999996</v>
      </c>
      <c r="F433" s="18">
        <v>13.800000000000001</v>
      </c>
      <c r="G433" s="19">
        <v>99</v>
      </c>
      <c r="H433" s="19">
        <v>14</v>
      </c>
      <c r="I433" s="19">
        <v>19</v>
      </c>
      <c r="J433" s="19">
        <v>58</v>
      </c>
      <c r="K433" s="20">
        <v>0.80000000000000004</v>
      </c>
      <c r="L433" s="20">
        <v>0.20000000000000001</v>
      </c>
      <c r="M433" s="20">
        <v>6.2000000000000002</v>
      </c>
      <c r="N433" s="20">
        <v>0.0050000000000000001</v>
      </c>
    </row>
    <row r="434" ht="12" customHeight="1">
      <c r="A434" s="8">
        <v>285</v>
      </c>
      <c r="B434" s="26" t="s">
        <v>210</v>
      </c>
      <c r="C434" s="41" t="s">
        <v>99</v>
      </c>
      <c r="D434" s="28">
        <v>15.9</v>
      </c>
      <c r="E434" s="28">
        <v>13.1</v>
      </c>
      <c r="F434" s="28">
        <v>29.5</v>
      </c>
      <c r="G434" s="19">
        <v>300</v>
      </c>
      <c r="H434" s="19">
        <v>17</v>
      </c>
      <c r="I434" s="19">
        <v>17</v>
      </c>
      <c r="J434" s="19">
        <v>98</v>
      </c>
      <c r="K434" s="20">
        <v>1.5</v>
      </c>
      <c r="L434" s="20">
        <v>0.10000000000000001</v>
      </c>
      <c r="M434" s="20">
        <v>0.29999999999999999</v>
      </c>
      <c r="N434" s="20">
        <v>0.01</v>
      </c>
    </row>
    <row r="435" ht="12" customHeight="1">
      <c r="A435" s="25">
        <v>306</v>
      </c>
      <c r="B435" s="31" t="s">
        <v>22</v>
      </c>
      <c r="C435" s="41" t="s">
        <v>119</v>
      </c>
      <c r="D435" s="18">
        <v>1.8999999999999999</v>
      </c>
      <c r="E435" s="18">
        <v>0.10000000000000001</v>
      </c>
      <c r="F435" s="18">
        <v>3.8999999999999999</v>
      </c>
      <c r="G435" s="19">
        <v>25</v>
      </c>
      <c r="H435" s="19">
        <v>12</v>
      </c>
      <c r="I435" s="19">
        <v>12</v>
      </c>
      <c r="J435" s="19">
        <v>38.399999999999999</v>
      </c>
      <c r="K435" s="20">
        <v>0.40000000000000002</v>
      </c>
      <c r="L435" s="20">
        <v>0</v>
      </c>
      <c r="M435" s="20">
        <v>6</v>
      </c>
      <c r="N435" s="20">
        <v>0</v>
      </c>
    </row>
    <row r="436" ht="12" customHeight="1">
      <c r="A436" s="25"/>
      <c r="B436" s="26" t="s">
        <v>177</v>
      </c>
      <c r="C436" s="41" t="s">
        <v>178</v>
      </c>
      <c r="D436" s="28">
        <v>0.80000000000000004</v>
      </c>
      <c r="E436" s="28">
        <v>4.5</v>
      </c>
      <c r="F436" s="28">
        <v>11.9</v>
      </c>
      <c r="G436" s="29">
        <v>92</v>
      </c>
      <c r="H436" s="29">
        <v>0</v>
      </c>
      <c r="I436" s="29">
        <v>0</v>
      </c>
      <c r="J436" s="29">
        <v>0</v>
      </c>
      <c r="K436" s="30">
        <v>0</v>
      </c>
      <c r="L436" s="30">
        <v>0</v>
      </c>
      <c r="M436" s="30">
        <v>0</v>
      </c>
      <c r="N436" s="30">
        <v>0</v>
      </c>
    </row>
    <row r="437" ht="12" customHeight="1">
      <c r="A437" s="8">
        <v>389</v>
      </c>
      <c r="B437" s="42" t="s">
        <v>32</v>
      </c>
      <c r="C437" s="24" t="s">
        <v>57</v>
      </c>
      <c r="D437" s="18">
        <v>0.20000000000000001</v>
      </c>
      <c r="E437" s="18">
        <v>0.10000000000000001</v>
      </c>
      <c r="F437" s="18">
        <v>10.1</v>
      </c>
      <c r="G437" s="19">
        <v>41</v>
      </c>
      <c r="H437" s="19">
        <v>5</v>
      </c>
      <c r="I437" s="19">
        <v>4</v>
      </c>
      <c r="J437" s="19">
        <v>8</v>
      </c>
      <c r="K437" s="20">
        <v>0.90000000000000002</v>
      </c>
      <c r="L437" s="20">
        <v>0</v>
      </c>
      <c r="M437" s="20">
        <v>0.10000000000000001</v>
      </c>
      <c r="N437" s="20">
        <v>0</v>
      </c>
    </row>
    <row r="438" ht="12" customHeight="1">
      <c r="A438" s="8"/>
      <c r="B438" s="32" t="s">
        <v>33</v>
      </c>
      <c r="C438" s="24" t="s">
        <v>34</v>
      </c>
      <c r="D438" s="18">
        <v>5.7999999999999998</v>
      </c>
      <c r="E438" s="18">
        <v>1.3</v>
      </c>
      <c r="F438" s="18">
        <v>39.400000000000006</v>
      </c>
      <c r="G438" s="19">
        <v>193</v>
      </c>
      <c r="H438" s="19">
        <v>38</v>
      </c>
      <c r="I438" s="19">
        <v>0</v>
      </c>
      <c r="J438" s="19">
        <v>0</v>
      </c>
      <c r="K438" s="20">
        <v>1.98</v>
      </c>
      <c r="L438" s="20">
        <v>0.25</v>
      </c>
      <c r="M438" s="20">
        <v>0</v>
      </c>
      <c r="N438" s="20">
        <v>0</v>
      </c>
    </row>
    <row r="439" ht="12" customHeight="1">
      <c r="A439" s="8"/>
      <c r="B439" s="46" t="s">
        <v>26</v>
      </c>
      <c r="C439" s="49"/>
      <c r="D439" s="37">
        <f>SUM(D433:D438)</f>
        <v>26.300000000000001</v>
      </c>
      <c r="E439" s="37">
        <f t="shared" ref="E439:N439" si="76">SUM(E433:E438)</f>
        <v>23.200000000000003</v>
      </c>
      <c r="F439" s="37">
        <f t="shared" si="76"/>
        <v>108.59999999999999</v>
      </c>
      <c r="G439" s="38">
        <f t="shared" si="76"/>
        <v>750</v>
      </c>
      <c r="H439" s="38">
        <f t="shared" si="76"/>
        <v>86</v>
      </c>
      <c r="I439" s="38">
        <f t="shared" si="76"/>
        <v>52</v>
      </c>
      <c r="J439" s="38">
        <f t="shared" si="76"/>
        <v>202.40000000000001</v>
      </c>
      <c r="K439" s="39">
        <f t="shared" si="76"/>
        <v>5.5800000000000001</v>
      </c>
      <c r="L439" s="39">
        <f t="shared" si="76"/>
        <v>0.55000000000000004</v>
      </c>
      <c r="M439" s="39">
        <f t="shared" si="76"/>
        <v>12.6</v>
      </c>
      <c r="N439" s="39">
        <f t="shared" si="76"/>
        <v>0.014999999999999999</v>
      </c>
    </row>
    <row r="440" ht="12" customHeight="1">
      <c r="A440" s="8"/>
      <c r="B440" s="23" t="s">
        <v>35</v>
      </c>
      <c r="C440" s="24"/>
      <c r="D440" s="18"/>
      <c r="E440" s="18"/>
      <c r="F440" s="18"/>
      <c r="G440" s="19"/>
      <c r="H440" s="19"/>
      <c r="I440" s="19"/>
      <c r="J440" s="19"/>
      <c r="K440" s="20"/>
      <c r="L440" s="20"/>
      <c r="M440" s="20"/>
      <c r="N440" s="20"/>
    </row>
    <row r="441" ht="12" customHeight="1">
      <c r="A441" s="25" t="s">
        <v>36</v>
      </c>
      <c r="B441" s="48" t="s">
        <v>109</v>
      </c>
      <c r="C441" s="41" t="s">
        <v>38</v>
      </c>
      <c r="D441" s="28">
        <v>5.5999999999999996</v>
      </c>
      <c r="E441" s="28">
        <v>7.2000000000000002</v>
      </c>
      <c r="F441" s="28">
        <v>27.899999999999999</v>
      </c>
      <c r="G441" s="29">
        <v>199</v>
      </c>
      <c r="H441" s="29">
        <v>29</v>
      </c>
      <c r="I441" s="29">
        <v>16</v>
      </c>
      <c r="J441" s="29">
        <v>64</v>
      </c>
      <c r="K441" s="30">
        <v>0.76000000000000001</v>
      </c>
      <c r="L441" s="30">
        <v>0.089999999999999997</v>
      </c>
      <c r="M441" s="30">
        <v>1.3300000000000001</v>
      </c>
      <c r="N441" s="30">
        <v>0.01</v>
      </c>
    </row>
    <row r="442" ht="12" customHeight="1">
      <c r="A442" s="8"/>
      <c r="B442" s="32" t="s">
        <v>166</v>
      </c>
      <c r="C442" s="24" t="s">
        <v>57</v>
      </c>
      <c r="D442" s="18">
        <v>2</v>
      </c>
      <c r="E442" s="18">
        <v>1</v>
      </c>
      <c r="F442" s="18">
        <v>22</v>
      </c>
      <c r="G442" s="19">
        <v>100</v>
      </c>
      <c r="H442" s="19">
        <v>0</v>
      </c>
      <c r="I442" s="19">
        <v>0</v>
      </c>
      <c r="J442" s="19">
        <v>0</v>
      </c>
      <c r="K442" s="20">
        <v>0</v>
      </c>
      <c r="L442" s="20">
        <v>0</v>
      </c>
      <c r="M442" s="20">
        <v>0</v>
      </c>
      <c r="N442" s="20">
        <v>0</v>
      </c>
    </row>
    <row r="443" ht="12" customHeight="1">
      <c r="A443" s="8"/>
      <c r="B443" s="46" t="s">
        <v>26</v>
      </c>
      <c r="C443" s="49"/>
      <c r="D443" s="37">
        <f>SUM(D441+D442)</f>
        <v>7.5999999999999996</v>
      </c>
      <c r="E443" s="37">
        <f t="shared" ref="E443:N443" si="77">SUM(E441+E442)</f>
        <v>8.1999999999999993</v>
      </c>
      <c r="F443" s="37">
        <f t="shared" si="77"/>
        <v>49.899999999999999</v>
      </c>
      <c r="G443" s="38">
        <f t="shared" si="77"/>
        <v>299</v>
      </c>
      <c r="H443" s="38">
        <f t="shared" si="77"/>
        <v>29</v>
      </c>
      <c r="I443" s="38">
        <f t="shared" si="77"/>
        <v>16</v>
      </c>
      <c r="J443" s="38">
        <f t="shared" si="77"/>
        <v>64</v>
      </c>
      <c r="K443" s="39">
        <f t="shared" si="77"/>
        <v>0.76000000000000001</v>
      </c>
      <c r="L443" s="39">
        <f t="shared" si="77"/>
        <v>0.089999999999999997</v>
      </c>
      <c r="M443" s="39">
        <f t="shared" si="77"/>
        <v>1.3300000000000001</v>
      </c>
      <c r="N443" s="39">
        <f t="shared" si="77"/>
        <v>0.01</v>
      </c>
    </row>
    <row r="444" ht="12" customHeight="1">
      <c r="A444" s="8"/>
      <c r="B444" s="56" t="s">
        <v>42</v>
      </c>
      <c r="C444" s="51"/>
      <c r="D444" s="51">
        <f>D431+D439+D443</f>
        <v>56.300000000000004</v>
      </c>
      <c r="E444" s="51">
        <f t="shared" ref="E444:N444" si="78">E431+E439+E443</f>
        <v>51.100000000000009</v>
      </c>
      <c r="F444" s="51">
        <f t="shared" si="78"/>
        <v>246.58000000000001</v>
      </c>
      <c r="G444" s="52">
        <f t="shared" si="78"/>
        <v>1671</v>
      </c>
      <c r="H444" s="52">
        <f t="shared" si="78"/>
        <v>207</v>
      </c>
      <c r="I444" s="52">
        <f t="shared" si="78"/>
        <v>140</v>
      </c>
      <c r="J444" s="52">
        <f t="shared" si="78"/>
        <v>455.39999999999998</v>
      </c>
      <c r="K444" s="53">
        <f t="shared" si="78"/>
        <v>11.94</v>
      </c>
      <c r="L444" s="53">
        <f t="shared" si="78"/>
        <v>0.96800000000000008</v>
      </c>
      <c r="M444" s="53">
        <f t="shared" si="78"/>
        <v>33.229999999999997</v>
      </c>
      <c r="N444" s="53">
        <f t="shared" si="78"/>
        <v>0.13500000000000001</v>
      </c>
    </row>
    <row r="445" ht="12" customHeight="1">
      <c r="B445" s="56"/>
      <c r="C445" s="81"/>
      <c r="D445" s="51"/>
      <c r="E445" s="51"/>
      <c r="F445" s="51"/>
      <c r="G445" s="52"/>
      <c r="H445" s="52"/>
      <c r="I445" s="52"/>
      <c r="J445" s="52"/>
      <c r="K445" s="53"/>
      <c r="L445" s="53"/>
      <c r="M445" s="53"/>
      <c r="N445" s="53"/>
    </row>
    <row r="446" ht="12" customHeight="1">
      <c r="B446" s="21" t="s">
        <v>211</v>
      </c>
      <c r="C446" s="82"/>
      <c r="D446" s="82">
        <f t="shared" ref="D446:N446" si="79">D26+D46+D68+D89+D111+D134+D156+D178+D198+D221+D245+D266+D288+D309+D332+D353+D376+D399+D423+D444</f>
        <v>1190.3754545454547</v>
      </c>
      <c r="E446" s="82">
        <f t="shared" si="79"/>
        <v>1158.0312000000001</v>
      </c>
      <c r="F446" s="82">
        <f t="shared" si="79"/>
        <v>4546.223320000001</v>
      </c>
      <c r="G446" s="83">
        <f t="shared" si="79"/>
        <v>33735.150000000001</v>
      </c>
      <c r="H446" s="83">
        <f t="shared" si="79"/>
        <v>9613.5240000000013</v>
      </c>
      <c r="I446" s="83">
        <f t="shared" si="79"/>
        <v>3597.7000000000003</v>
      </c>
      <c r="J446" s="83">
        <f t="shared" si="79"/>
        <v>12611.35</v>
      </c>
      <c r="K446" s="82">
        <f t="shared" si="79"/>
        <v>257.06219999999996</v>
      </c>
      <c r="L446" s="82">
        <f t="shared" si="79"/>
        <v>21.745591999999998</v>
      </c>
      <c r="M446" s="82">
        <f t="shared" si="79"/>
        <v>868.75650000000007</v>
      </c>
      <c r="N446" s="82">
        <f t="shared" si="79"/>
        <v>43.819499999999998</v>
      </c>
    </row>
    <row r="447" ht="12" customHeight="1">
      <c r="B447" s="84" t="s">
        <v>212</v>
      </c>
      <c r="C447" s="85"/>
      <c r="D447" s="85">
        <f>D446/20</f>
        <v>59.518772727272733</v>
      </c>
      <c r="E447" s="85">
        <f t="shared" ref="E447:N447" si="80">E446/20</f>
        <v>57.901560000000003</v>
      </c>
      <c r="F447" s="85">
        <f t="shared" si="80"/>
        <v>227.31116600000004</v>
      </c>
      <c r="G447" s="86">
        <f t="shared" si="80"/>
        <v>1686.7575000000002</v>
      </c>
      <c r="H447" s="86">
        <f t="shared" si="80"/>
        <v>480.67620000000005</v>
      </c>
      <c r="I447" s="86">
        <f t="shared" si="80"/>
        <v>179.88500000000002</v>
      </c>
      <c r="J447" s="86">
        <f t="shared" si="80"/>
        <v>630.5675</v>
      </c>
      <c r="K447" s="87">
        <f t="shared" si="80"/>
        <v>12.853109999999997</v>
      </c>
      <c r="L447" s="87">
        <f t="shared" si="80"/>
        <v>1.0872796</v>
      </c>
      <c r="M447" s="87">
        <f t="shared" si="80"/>
        <v>43.437825000000004</v>
      </c>
      <c r="N447" s="87">
        <f t="shared" si="80"/>
        <v>2.1909749999999999</v>
      </c>
    </row>
    <row r="449" ht="12.75" customHeight="1">
      <c r="A449" s="88" t="s">
        <v>213</v>
      </c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63"/>
    </row>
  </sheetData>
  <mergeCells count="8">
    <mergeCell ref="A1:A2"/>
    <mergeCell ref="B1:B2"/>
    <mergeCell ref="C1:C2"/>
    <mergeCell ref="D1:F1"/>
    <mergeCell ref="G1:G2"/>
    <mergeCell ref="H1:K1"/>
    <mergeCell ref="L1:N1"/>
    <mergeCell ref="A449:N449"/>
  </mergeCells>
  <printOptions headings="0" gridLines="0"/>
  <pageMargins left="0.27559099999999992" right="0.27559099999999992" top="0.27559099999999992" bottom="0.25590600000000002" header="0" footer="0"/>
  <pageSetup paperSize="9" scale="10" firstPageNumber="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zoomScale="100" workbookViewId="0">
      <selection activeCell="B7" activeCellId="0" sqref="B7:L7"/>
    </sheetView>
  </sheetViews>
  <sheetFormatPr baseColWidth="8" defaultRowHeight="15" customHeight="1"/>
  <sheetData>
    <row r="1" ht="15">
      <c r="A1" s="89" t="s">
        <v>214</v>
      </c>
      <c r="B1" s="90">
        <v>1.8</v>
      </c>
      <c r="C1" s="90">
        <v>0.29999999999999999</v>
      </c>
      <c r="D1" s="90">
        <v>10.800000000000001</v>
      </c>
      <c r="E1" s="91">
        <v>53</v>
      </c>
      <c r="F1" s="91">
        <v>18</v>
      </c>
      <c r="G1" s="91">
        <v>0</v>
      </c>
      <c r="H1" s="91">
        <v>0</v>
      </c>
      <c r="I1" s="92">
        <v>0.97999999999999998</v>
      </c>
      <c r="J1" s="92">
        <v>0.089999999999999997</v>
      </c>
      <c r="K1" s="92">
        <v>0</v>
      </c>
      <c r="L1" s="92">
        <v>0</v>
      </c>
    </row>
    <row r="2" ht="15">
      <c r="A2" s="93" t="s">
        <v>215</v>
      </c>
      <c r="B2" s="94">
        <f t="shared" ref="B2:L2" si="81">B1*20/25</f>
        <v>1.4399999999999999</v>
      </c>
      <c r="C2" s="94">
        <f t="shared" si="81"/>
        <v>0.23999999999999999</v>
      </c>
      <c r="D2" s="94">
        <f t="shared" si="81"/>
        <v>8.6400000000000006</v>
      </c>
      <c r="E2" s="94">
        <f t="shared" si="81"/>
        <v>42.399999999999999</v>
      </c>
      <c r="F2" s="94">
        <f t="shared" si="81"/>
        <v>14.4</v>
      </c>
      <c r="G2" s="94">
        <f t="shared" si="81"/>
        <v>0</v>
      </c>
      <c r="H2" s="94">
        <f t="shared" si="81"/>
        <v>0</v>
      </c>
      <c r="I2" s="94">
        <f t="shared" si="81"/>
        <v>0.78400000000000003</v>
      </c>
      <c r="J2" s="94">
        <f t="shared" si="81"/>
        <v>0.071999999999999995</v>
      </c>
      <c r="K2" s="94">
        <f t="shared" si="81"/>
        <v>0</v>
      </c>
      <c r="L2" s="94">
        <f t="shared" si="81"/>
        <v>0</v>
      </c>
    </row>
    <row r="3" ht="15">
      <c r="A3" s="93" t="s">
        <v>216</v>
      </c>
      <c r="B3" s="94">
        <f>B1*30/25</f>
        <v>2.1600000000000001</v>
      </c>
      <c r="C3" s="94">
        <f t="shared" ref="C3:L3" si="82">C1*30/25</f>
        <v>0.35999999999999999</v>
      </c>
      <c r="D3" s="94">
        <f t="shared" si="82"/>
        <v>12.960000000000001</v>
      </c>
      <c r="E3" s="94">
        <f t="shared" si="82"/>
        <v>63.600000000000001</v>
      </c>
      <c r="F3" s="94">
        <f t="shared" si="82"/>
        <v>21.600000000000001</v>
      </c>
      <c r="G3" s="94">
        <f t="shared" si="82"/>
        <v>0</v>
      </c>
      <c r="H3" s="94">
        <f t="shared" si="82"/>
        <v>0</v>
      </c>
      <c r="I3" s="94">
        <f t="shared" si="82"/>
        <v>1.1759999999999999</v>
      </c>
      <c r="J3" s="94">
        <f t="shared" si="82"/>
        <v>0.10799999999999998</v>
      </c>
      <c r="K3" s="94">
        <f t="shared" si="82"/>
        <v>0</v>
      </c>
      <c r="L3" s="94">
        <f t="shared" si="82"/>
        <v>0</v>
      </c>
    </row>
    <row r="4" ht="15">
      <c r="A4" s="93" t="s">
        <v>217</v>
      </c>
      <c r="B4" s="94">
        <f>B1*35/25</f>
        <v>2.52</v>
      </c>
      <c r="C4" s="94">
        <f t="shared" ref="C4:L4" si="83">C1*35/25</f>
        <v>0.41999999999999998</v>
      </c>
      <c r="D4" s="94">
        <f t="shared" si="83"/>
        <v>15.119999999999999</v>
      </c>
      <c r="E4" s="94">
        <f t="shared" si="83"/>
        <v>74.200000000000003</v>
      </c>
      <c r="F4" s="94">
        <f t="shared" si="83"/>
        <v>25.199999999999999</v>
      </c>
      <c r="G4" s="94">
        <f t="shared" si="83"/>
        <v>0</v>
      </c>
      <c r="H4" s="94">
        <f t="shared" si="83"/>
        <v>0</v>
      </c>
      <c r="I4" s="94">
        <f t="shared" si="83"/>
        <v>1.3719999999999999</v>
      </c>
      <c r="J4" s="94">
        <f t="shared" si="83"/>
        <v>0.126</v>
      </c>
      <c r="K4" s="94">
        <f t="shared" si="83"/>
        <v>0</v>
      </c>
      <c r="L4" s="94">
        <f t="shared" si="83"/>
        <v>0</v>
      </c>
    </row>
    <row r="5" ht="15">
      <c r="A5" s="24" t="s">
        <v>218</v>
      </c>
      <c r="B5" s="18">
        <v>2</v>
      </c>
      <c r="C5" s="18">
        <v>0.5</v>
      </c>
      <c r="D5" s="18">
        <v>14.300000000000001</v>
      </c>
      <c r="E5" s="19">
        <v>70</v>
      </c>
      <c r="F5" s="19">
        <v>10</v>
      </c>
      <c r="G5" s="19">
        <v>0</v>
      </c>
      <c r="H5" s="19">
        <v>0</v>
      </c>
      <c r="I5" s="18">
        <v>0.5</v>
      </c>
      <c r="J5" s="18">
        <v>0.080000000000000002</v>
      </c>
      <c r="K5" s="18">
        <v>0</v>
      </c>
      <c r="L5" s="20">
        <v>0</v>
      </c>
    </row>
    <row r="6" ht="15">
      <c r="A6" s="95" t="s">
        <v>191</v>
      </c>
      <c r="B6" s="96">
        <f>B5*39/25</f>
        <v>3.1200000000000001</v>
      </c>
      <c r="C6" s="96">
        <f t="shared" ref="C6:L6" si="84">C5*39/25</f>
        <v>0.78000000000000003</v>
      </c>
      <c r="D6" s="96">
        <f t="shared" si="84"/>
        <v>22.308000000000003</v>
      </c>
      <c r="E6" s="96">
        <f t="shared" si="84"/>
        <v>109.2</v>
      </c>
      <c r="F6" s="96">
        <f t="shared" si="84"/>
        <v>15.6</v>
      </c>
      <c r="G6" s="96">
        <f t="shared" si="84"/>
        <v>0</v>
      </c>
      <c r="H6" s="96">
        <f t="shared" si="84"/>
        <v>0</v>
      </c>
      <c r="I6" s="96">
        <f t="shared" si="84"/>
        <v>0.78000000000000003</v>
      </c>
      <c r="J6" s="96">
        <f t="shared" si="84"/>
        <v>0.12480000000000001</v>
      </c>
      <c r="K6" s="96">
        <f t="shared" si="84"/>
        <v>0</v>
      </c>
      <c r="L6" s="96">
        <f t="shared" si="84"/>
        <v>0</v>
      </c>
    </row>
    <row r="7" ht="15">
      <c r="A7" s="95" t="s">
        <v>219</v>
      </c>
      <c r="B7" s="96">
        <f>B6+B1</f>
        <v>4.9199999999999999</v>
      </c>
      <c r="C7" s="96">
        <f t="shared" ref="C7:L7" si="85">C6+C1</f>
        <v>1.0800000000000001</v>
      </c>
      <c r="D7" s="96">
        <f t="shared" si="85"/>
        <v>33.108000000000004</v>
      </c>
      <c r="E7" s="96">
        <f t="shared" si="85"/>
        <v>162.19999999999999</v>
      </c>
      <c r="F7" s="96">
        <f t="shared" si="85"/>
        <v>33.600000000000001</v>
      </c>
      <c r="G7" s="96">
        <f t="shared" si="85"/>
        <v>0</v>
      </c>
      <c r="H7" s="96">
        <f t="shared" si="85"/>
        <v>0</v>
      </c>
      <c r="I7" s="96">
        <f t="shared" si="85"/>
        <v>1.76</v>
      </c>
      <c r="J7" s="96">
        <f t="shared" si="85"/>
        <v>0.21479999999999999</v>
      </c>
      <c r="K7" s="96">
        <f t="shared" si="85"/>
        <v>0</v>
      </c>
      <c r="L7" s="96">
        <f t="shared" si="85"/>
        <v>0</v>
      </c>
    </row>
    <row r="8" ht="15">
      <c r="A8" s="95" t="s">
        <v>220</v>
      </c>
      <c r="B8" s="96">
        <f t="shared" ref="B8:L8" si="86">B5*23/25</f>
        <v>1.8400000000000001</v>
      </c>
      <c r="C8" s="96">
        <f t="shared" si="86"/>
        <v>0.46000000000000002</v>
      </c>
      <c r="D8" s="96">
        <f t="shared" si="86"/>
        <v>13.156000000000001</v>
      </c>
      <c r="E8" s="96">
        <f t="shared" si="86"/>
        <v>64.400000000000006</v>
      </c>
      <c r="F8" s="96">
        <f t="shared" si="86"/>
        <v>9.1999999999999993</v>
      </c>
      <c r="G8" s="96">
        <f t="shared" si="86"/>
        <v>0</v>
      </c>
      <c r="H8" s="96">
        <f t="shared" si="86"/>
        <v>0</v>
      </c>
      <c r="I8" s="96">
        <f t="shared" si="86"/>
        <v>0.46000000000000002</v>
      </c>
      <c r="J8" s="96">
        <f t="shared" si="86"/>
        <v>0.073599999999999999</v>
      </c>
      <c r="K8" s="96">
        <f t="shared" si="86"/>
        <v>0</v>
      </c>
      <c r="L8" s="96">
        <f t="shared" si="86"/>
        <v>0</v>
      </c>
    </row>
    <row r="9" ht="15">
      <c r="A9" s="95" t="s">
        <v>159</v>
      </c>
      <c r="B9" s="96">
        <f t="shared" ref="B9:L9" si="87">B5*30/25</f>
        <v>2.3999999999999999</v>
      </c>
      <c r="C9" s="96">
        <f t="shared" si="87"/>
        <v>0.59999999999999998</v>
      </c>
      <c r="D9" s="96">
        <f t="shared" si="87"/>
        <v>17.16</v>
      </c>
      <c r="E9" s="96">
        <f t="shared" si="87"/>
        <v>84</v>
      </c>
      <c r="F9" s="96">
        <f t="shared" si="87"/>
        <v>12</v>
      </c>
      <c r="G9" s="96">
        <f t="shared" si="87"/>
        <v>0</v>
      </c>
      <c r="H9" s="96">
        <f t="shared" si="87"/>
        <v>0</v>
      </c>
      <c r="I9" s="96">
        <f t="shared" si="87"/>
        <v>0.59999999999999998</v>
      </c>
      <c r="J9" s="96">
        <f t="shared" si="87"/>
        <v>0.096000000000000002</v>
      </c>
      <c r="K9" s="96">
        <f t="shared" si="87"/>
        <v>0</v>
      </c>
      <c r="L9" s="96">
        <f t="shared" si="87"/>
        <v>0</v>
      </c>
    </row>
    <row r="10" ht="15">
      <c r="A10" t="s">
        <v>221</v>
      </c>
      <c r="B10">
        <f t="shared" ref="B10:L10" si="88">B5*35/25</f>
        <v>2.7999999999999998</v>
      </c>
      <c r="C10">
        <f t="shared" si="88"/>
        <v>0.69999999999999996</v>
      </c>
      <c r="D10">
        <f t="shared" si="88"/>
        <v>20.02</v>
      </c>
      <c r="E10">
        <f t="shared" si="88"/>
        <v>98</v>
      </c>
      <c r="F10">
        <f t="shared" si="88"/>
        <v>14</v>
      </c>
      <c r="G10">
        <f t="shared" si="88"/>
        <v>0</v>
      </c>
      <c r="H10">
        <f t="shared" si="88"/>
        <v>0</v>
      </c>
      <c r="I10">
        <f t="shared" si="88"/>
        <v>0.69999999999999996</v>
      </c>
      <c r="J10">
        <f t="shared" si="88"/>
        <v>0.11200000000000002</v>
      </c>
      <c r="K10">
        <f t="shared" si="88"/>
        <v>0</v>
      </c>
      <c r="L10">
        <f t="shared" si="88"/>
        <v>0</v>
      </c>
    </row>
    <row r="11" ht="15">
      <c r="A11">
        <v>40</v>
      </c>
      <c r="B11">
        <f t="shared" ref="B11:L11" si="89">B5*40/25</f>
        <v>3.2000000000000002</v>
      </c>
      <c r="C11">
        <f t="shared" si="89"/>
        <v>0.80000000000000004</v>
      </c>
      <c r="D11">
        <f t="shared" si="89"/>
        <v>22.879999999999999</v>
      </c>
      <c r="E11">
        <f t="shared" si="89"/>
        <v>112</v>
      </c>
      <c r="F11">
        <f t="shared" si="89"/>
        <v>16</v>
      </c>
      <c r="G11">
        <f t="shared" si="89"/>
        <v>0</v>
      </c>
      <c r="H11">
        <f t="shared" si="89"/>
        <v>0</v>
      </c>
      <c r="I11">
        <f t="shared" si="89"/>
        <v>0.80000000000000004</v>
      </c>
      <c r="J11">
        <f t="shared" si="89"/>
        <v>0.128</v>
      </c>
      <c r="K11">
        <f t="shared" si="89"/>
        <v>0</v>
      </c>
      <c r="L11">
        <f t="shared" si="89"/>
        <v>0</v>
      </c>
    </row>
    <row r="12" ht="15">
      <c r="A12" s="95" t="s">
        <v>222</v>
      </c>
      <c r="B12">
        <f>B5*2</f>
        <v>4</v>
      </c>
      <c r="C12">
        <f t="shared" ref="C12:L12" si="90">C5*2</f>
        <v>1</v>
      </c>
      <c r="D12">
        <f t="shared" si="90"/>
        <v>28.600000000000001</v>
      </c>
      <c r="E12">
        <f t="shared" si="90"/>
        <v>140</v>
      </c>
      <c r="F12">
        <f t="shared" si="90"/>
        <v>20</v>
      </c>
      <c r="G12">
        <f t="shared" si="90"/>
        <v>0</v>
      </c>
      <c r="H12">
        <f t="shared" si="90"/>
        <v>0</v>
      </c>
      <c r="I12">
        <f t="shared" si="90"/>
        <v>1</v>
      </c>
      <c r="J12">
        <f t="shared" si="90"/>
        <v>0.16</v>
      </c>
      <c r="K12">
        <f t="shared" si="90"/>
        <v>0</v>
      </c>
      <c r="L12">
        <f t="shared" si="90"/>
        <v>0</v>
      </c>
    </row>
    <row r="13" ht="15">
      <c r="A13" t="s">
        <v>223</v>
      </c>
      <c r="B13" s="97">
        <f t="shared" ref="B13:L13" si="91">B1+B10</f>
        <v>4.5999999999999996</v>
      </c>
      <c r="C13" s="97">
        <f t="shared" si="91"/>
        <v>1</v>
      </c>
      <c r="D13" s="97">
        <f t="shared" si="91"/>
        <v>30.82</v>
      </c>
      <c r="E13" s="97">
        <f t="shared" si="91"/>
        <v>151</v>
      </c>
      <c r="F13" s="97">
        <f t="shared" si="91"/>
        <v>32</v>
      </c>
      <c r="G13" s="97">
        <f t="shared" si="91"/>
        <v>0</v>
      </c>
      <c r="H13" s="97">
        <f t="shared" si="91"/>
        <v>0</v>
      </c>
      <c r="I13" s="97">
        <f t="shared" si="91"/>
        <v>1.6799999999999999</v>
      </c>
      <c r="J13" s="97">
        <f t="shared" si="91"/>
        <v>0.20200000000000001</v>
      </c>
      <c r="K13" s="97">
        <f t="shared" si="91"/>
        <v>0</v>
      </c>
      <c r="L13" s="97">
        <f t="shared" si="91"/>
        <v>0</v>
      </c>
    </row>
    <row r="14" ht="15">
      <c r="A14" t="s">
        <v>224</v>
      </c>
      <c r="B14" s="97">
        <f t="shared" ref="B14:L14" si="92">B11+B1</f>
        <v>5</v>
      </c>
      <c r="C14" s="97">
        <f t="shared" si="92"/>
        <v>1.1000000000000001</v>
      </c>
      <c r="D14" s="97">
        <f t="shared" si="92"/>
        <v>33.68</v>
      </c>
      <c r="E14" s="97">
        <f t="shared" si="92"/>
        <v>165</v>
      </c>
      <c r="F14" s="97">
        <f t="shared" si="92"/>
        <v>34</v>
      </c>
      <c r="G14" s="97">
        <f t="shared" si="92"/>
        <v>0</v>
      </c>
      <c r="H14" s="97">
        <f t="shared" si="92"/>
        <v>0</v>
      </c>
      <c r="I14" s="97">
        <f t="shared" si="92"/>
        <v>1.78</v>
      </c>
      <c r="J14" s="97">
        <f t="shared" si="92"/>
        <v>0.218</v>
      </c>
      <c r="K14" s="97">
        <f t="shared" si="92"/>
        <v>0</v>
      </c>
      <c r="L14" s="97">
        <f t="shared" si="92"/>
        <v>0</v>
      </c>
    </row>
    <row r="15" ht="15">
      <c r="A15" t="s">
        <v>122</v>
      </c>
      <c r="B15" s="97">
        <f t="shared" ref="B15:L15" si="93">B1+B9</f>
        <v>4.2000000000000002</v>
      </c>
      <c r="C15" s="97">
        <f t="shared" si="93"/>
        <v>0.89999999999999991</v>
      </c>
      <c r="D15" s="97">
        <f t="shared" si="93"/>
        <v>27.960000000000001</v>
      </c>
      <c r="E15" s="97">
        <f t="shared" si="93"/>
        <v>137</v>
      </c>
      <c r="F15" s="97">
        <f t="shared" si="93"/>
        <v>30</v>
      </c>
      <c r="G15" s="97">
        <f t="shared" si="93"/>
        <v>0</v>
      </c>
      <c r="H15" s="97">
        <f t="shared" si="93"/>
        <v>0</v>
      </c>
      <c r="I15" s="97">
        <f t="shared" si="93"/>
        <v>1.5800000000000001</v>
      </c>
      <c r="J15" s="97">
        <f t="shared" si="93"/>
        <v>0.186</v>
      </c>
      <c r="K15" s="97">
        <f t="shared" si="93"/>
        <v>0</v>
      </c>
      <c r="L15" s="97">
        <f t="shared" si="93"/>
        <v>0</v>
      </c>
    </row>
    <row r="16" ht="15">
      <c r="A16" t="s">
        <v>225</v>
      </c>
      <c r="B16" s="97">
        <f t="shared" ref="B16:L16" si="94">B1+B8</f>
        <v>3.6400000000000001</v>
      </c>
      <c r="C16" s="97">
        <f t="shared" si="94"/>
        <v>0.76000000000000001</v>
      </c>
      <c r="D16" s="97">
        <f t="shared" si="94"/>
        <v>23.956000000000003</v>
      </c>
      <c r="E16" s="97">
        <f t="shared" si="94"/>
        <v>117.40000000000001</v>
      </c>
      <c r="F16" s="97">
        <f t="shared" si="94"/>
        <v>27.199999999999999</v>
      </c>
      <c r="G16" s="97">
        <f t="shared" si="94"/>
        <v>0</v>
      </c>
      <c r="H16" s="97">
        <f t="shared" si="94"/>
        <v>0</v>
      </c>
      <c r="I16" s="97">
        <f t="shared" si="94"/>
        <v>1.4399999999999999</v>
      </c>
      <c r="J16" s="97">
        <f t="shared" si="94"/>
        <v>0.1636</v>
      </c>
      <c r="K16" s="97">
        <f t="shared" si="94"/>
        <v>0</v>
      </c>
      <c r="L16" s="97">
        <f t="shared" si="94"/>
        <v>0</v>
      </c>
    </row>
    <row r="17" s="98" customFormat="1"/>
    <row r="18" ht="15">
      <c r="A18" s="24" t="s">
        <v>226</v>
      </c>
      <c r="B18" s="18">
        <v>1.3999999999999999</v>
      </c>
      <c r="C18" s="18">
        <v>0.5</v>
      </c>
      <c r="D18" s="18">
        <v>10</v>
      </c>
      <c r="E18" s="19">
        <v>48</v>
      </c>
      <c r="F18" s="19">
        <v>0</v>
      </c>
      <c r="G18" s="19">
        <v>0</v>
      </c>
      <c r="H18" s="19">
        <v>0</v>
      </c>
      <c r="I18" s="18">
        <v>0</v>
      </c>
      <c r="J18" s="18">
        <v>0</v>
      </c>
      <c r="K18" s="18">
        <v>0</v>
      </c>
      <c r="L18" s="20">
        <v>0</v>
      </c>
    </row>
    <row r="19" ht="15">
      <c r="A19" s="95" t="s">
        <v>227</v>
      </c>
      <c r="B19" s="96">
        <f>B18*25/20</f>
        <v>1.75</v>
      </c>
      <c r="C19" s="96">
        <f t="shared" ref="C19:L19" si="95">C18*25/20</f>
        <v>0.625</v>
      </c>
      <c r="D19" s="96">
        <f t="shared" si="95"/>
        <v>12.5</v>
      </c>
      <c r="E19" s="96">
        <f t="shared" si="95"/>
        <v>60</v>
      </c>
      <c r="F19" s="96">
        <f t="shared" si="95"/>
        <v>0</v>
      </c>
      <c r="G19" s="96">
        <f t="shared" si="95"/>
        <v>0</v>
      </c>
      <c r="H19" s="96">
        <f t="shared" si="95"/>
        <v>0</v>
      </c>
      <c r="I19" s="96">
        <f t="shared" si="95"/>
        <v>0</v>
      </c>
      <c r="J19" s="96">
        <f t="shared" si="95"/>
        <v>0</v>
      </c>
      <c r="K19" s="96">
        <f t="shared" si="95"/>
        <v>0</v>
      </c>
      <c r="L19" s="96">
        <f t="shared" si="95"/>
        <v>0</v>
      </c>
    </row>
    <row r="20" ht="15">
      <c r="A20" s="95" t="s">
        <v>159</v>
      </c>
      <c r="B20" s="96">
        <f t="shared" ref="B20:L20" si="96">B18*30/20</f>
        <v>2.1000000000000001</v>
      </c>
      <c r="C20" s="96">
        <f t="shared" si="96"/>
        <v>0.75</v>
      </c>
      <c r="D20" s="96">
        <f t="shared" si="96"/>
        <v>15</v>
      </c>
      <c r="E20" s="96">
        <f t="shared" si="96"/>
        <v>72</v>
      </c>
      <c r="F20" s="96">
        <f t="shared" si="96"/>
        <v>0</v>
      </c>
      <c r="G20" s="96">
        <f t="shared" si="96"/>
        <v>0</v>
      </c>
      <c r="H20" s="96">
        <f t="shared" si="96"/>
        <v>0</v>
      </c>
      <c r="I20" s="96">
        <f t="shared" si="96"/>
        <v>0</v>
      </c>
      <c r="J20" s="96">
        <f t="shared" si="96"/>
        <v>0</v>
      </c>
      <c r="K20" s="96">
        <f t="shared" si="96"/>
        <v>0</v>
      </c>
      <c r="L20" s="96">
        <f t="shared" si="96"/>
        <v>0</v>
      </c>
    </row>
    <row r="21" ht="15">
      <c r="A21">
        <v>35</v>
      </c>
      <c r="B21">
        <f t="shared" ref="B21:L21" si="97">B18*35/20</f>
        <v>2.4500000000000002</v>
      </c>
      <c r="C21">
        <f t="shared" si="97"/>
        <v>0.875</v>
      </c>
      <c r="D21">
        <f t="shared" si="97"/>
        <v>17.5</v>
      </c>
      <c r="E21">
        <f t="shared" si="97"/>
        <v>84</v>
      </c>
      <c r="F21">
        <f t="shared" si="97"/>
        <v>0</v>
      </c>
      <c r="G21">
        <f t="shared" si="97"/>
        <v>0</v>
      </c>
      <c r="H21">
        <f t="shared" si="97"/>
        <v>0</v>
      </c>
      <c r="I21">
        <f t="shared" si="97"/>
        <v>0</v>
      </c>
      <c r="J21">
        <f t="shared" si="97"/>
        <v>0</v>
      </c>
      <c r="K21">
        <f t="shared" si="97"/>
        <v>0</v>
      </c>
      <c r="L21">
        <f t="shared" si="97"/>
        <v>0</v>
      </c>
    </row>
    <row r="22" ht="15">
      <c r="A22">
        <v>40</v>
      </c>
      <c r="B22">
        <f t="shared" ref="B22:L22" si="98">B18*2</f>
        <v>2.7999999999999998</v>
      </c>
      <c r="C22">
        <f t="shared" si="98"/>
        <v>1</v>
      </c>
      <c r="D22">
        <f t="shared" si="98"/>
        <v>20</v>
      </c>
      <c r="E22">
        <f t="shared" si="98"/>
        <v>96</v>
      </c>
      <c r="F22">
        <f t="shared" si="98"/>
        <v>0</v>
      </c>
      <c r="G22">
        <f t="shared" si="98"/>
        <v>0</v>
      </c>
      <c r="H22">
        <f t="shared" si="98"/>
        <v>0</v>
      </c>
      <c r="I22">
        <f t="shared" si="98"/>
        <v>0</v>
      </c>
      <c r="J22">
        <f t="shared" si="98"/>
        <v>0</v>
      </c>
      <c r="K22">
        <f t="shared" si="98"/>
        <v>0</v>
      </c>
      <c r="L22">
        <f t="shared" si="98"/>
        <v>0</v>
      </c>
    </row>
    <row r="23" ht="15">
      <c r="A23">
        <v>45</v>
      </c>
      <c r="B23">
        <f>B18*45/20</f>
        <v>3.1499999999999995</v>
      </c>
      <c r="C23">
        <f t="shared" ref="C23:L23" si="99">C18*45/20</f>
        <v>1.125</v>
      </c>
      <c r="D23">
        <f t="shared" si="99"/>
        <v>22.5</v>
      </c>
      <c r="E23">
        <f t="shared" si="99"/>
        <v>108</v>
      </c>
      <c r="F23">
        <f t="shared" si="99"/>
        <v>0</v>
      </c>
      <c r="G23">
        <f t="shared" si="99"/>
        <v>0</v>
      </c>
      <c r="H23">
        <f t="shared" si="99"/>
        <v>0</v>
      </c>
      <c r="I23">
        <f t="shared" si="99"/>
        <v>0</v>
      </c>
      <c r="J23">
        <f t="shared" si="99"/>
        <v>0</v>
      </c>
      <c r="K23">
        <f t="shared" si="99"/>
        <v>0</v>
      </c>
      <c r="L23">
        <f t="shared" si="99"/>
        <v>0</v>
      </c>
    </row>
    <row r="24" ht="15">
      <c r="A24">
        <v>50</v>
      </c>
      <c r="B24">
        <f>B18*50/20</f>
        <v>3.5</v>
      </c>
      <c r="C24">
        <f t="shared" ref="C24:L24" si="100">C18*50/20</f>
        <v>1.25</v>
      </c>
      <c r="D24">
        <f t="shared" si="100"/>
        <v>25</v>
      </c>
      <c r="E24">
        <f t="shared" si="100"/>
        <v>120</v>
      </c>
      <c r="F24">
        <f t="shared" si="100"/>
        <v>0</v>
      </c>
      <c r="G24">
        <f t="shared" si="100"/>
        <v>0</v>
      </c>
      <c r="H24">
        <f t="shared" si="100"/>
        <v>0</v>
      </c>
      <c r="I24">
        <f t="shared" si="100"/>
        <v>0</v>
      </c>
      <c r="J24">
        <f t="shared" si="100"/>
        <v>0</v>
      </c>
      <c r="K24">
        <f t="shared" si="100"/>
        <v>0</v>
      </c>
      <c r="L24">
        <f t="shared" si="100"/>
        <v>0</v>
      </c>
    </row>
    <row r="25" ht="15">
      <c r="A25" t="s">
        <v>122</v>
      </c>
      <c r="B25" s="97">
        <f t="shared" ref="B25:L25" si="101">B1+B20</f>
        <v>3.9000000000000004</v>
      </c>
      <c r="C25" s="97">
        <f t="shared" si="101"/>
        <v>1.05</v>
      </c>
      <c r="D25" s="97">
        <f t="shared" si="101"/>
        <v>25.800000000000001</v>
      </c>
      <c r="E25" s="97">
        <f t="shared" si="101"/>
        <v>125</v>
      </c>
      <c r="F25" s="97">
        <f t="shared" si="101"/>
        <v>18</v>
      </c>
      <c r="G25" s="97">
        <f t="shared" si="101"/>
        <v>0</v>
      </c>
      <c r="H25" s="97">
        <f t="shared" si="101"/>
        <v>0</v>
      </c>
      <c r="I25" s="97">
        <f t="shared" si="101"/>
        <v>0.97999999999999998</v>
      </c>
      <c r="J25" s="97">
        <f t="shared" si="101"/>
        <v>0.089999999999999997</v>
      </c>
      <c r="K25" s="97">
        <f t="shared" si="101"/>
        <v>0</v>
      </c>
      <c r="L25" s="97">
        <f t="shared" si="101"/>
        <v>0</v>
      </c>
    </row>
    <row r="26" ht="15">
      <c r="A26" t="s">
        <v>223</v>
      </c>
      <c r="B26" s="97">
        <f t="shared" ref="B26:L26" si="102">B1+B21</f>
        <v>4.25</v>
      </c>
      <c r="C26" s="97">
        <f t="shared" si="102"/>
        <v>1.175</v>
      </c>
      <c r="D26" s="97">
        <f t="shared" si="102"/>
        <v>28.300000000000001</v>
      </c>
      <c r="E26" s="97">
        <f t="shared" si="102"/>
        <v>137</v>
      </c>
      <c r="F26" s="97">
        <f t="shared" si="102"/>
        <v>18</v>
      </c>
      <c r="G26" s="97">
        <f t="shared" si="102"/>
        <v>0</v>
      </c>
      <c r="H26" s="97">
        <f t="shared" si="102"/>
        <v>0</v>
      </c>
      <c r="I26" s="97">
        <f t="shared" si="102"/>
        <v>0.97999999999999998</v>
      </c>
      <c r="J26" s="97">
        <f t="shared" si="102"/>
        <v>0.089999999999999997</v>
      </c>
      <c r="K26" s="97">
        <f t="shared" si="102"/>
        <v>0</v>
      </c>
      <c r="L26" s="97">
        <f t="shared" si="102"/>
        <v>0</v>
      </c>
    </row>
    <row r="27" ht="15">
      <c r="A27" t="s">
        <v>224</v>
      </c>
      <c r="B27" s="97">
        <f t="shared" ref="B27:L27" si="103">B1+B22</f>
        <v>4.5999999999999996</v>
      </c>
      <c r="C27" s="97">
        <f t="shared" si="103"/>
        <v>1.3</v>
      </c>
      <c r="D27" s="97">
        <f t="shared" si="103"/>
        <v>30.800000000000001</v>
      </c>
      <c r="E27" s="97">
        <f t="shared" si="103"/>
        <v>149</v>
      </c>
      <c r="F27" s="97">
        <f t="shared" si="103"/>
        <v>18</v>
      </c>
      <c r="G27" s="97">
        <f t="shared" si="103"/>
        <v>0</v>
      </c>
      <c r="H27" s="97">
        <f t="shared" si="103"/>
        <v>0</v>
      </c>
      <c r="I27" s="97">
        <f t="shared" si="103"/>
        <v>0.97999999999999998</v>
      </c>
      <c r="J27" s="97">
        <f t="shared" si="103"/>
        <v>0.089999999999999997</v>
      </c>
      <c r="K27" s="97">
        <f t="shared" si="103"/>
        <v>0</v>
      </c>
      <c r="L27" s="97">
        <f t="shared" si="103"/>
        <v>0</v>
      </c>
    </row>
    <row r="28" ht="15">
      <c r="A28" t="s">
        <v>206</v>
      </c>
      <c r="B28" s="97">
        <f t="shared" ref="B28:L28" si="104">B18+B1</f>
        <v>3.2000000000000002</v>
      </c>
      <c r="C28" s="97">
        <f t="shared" si="104"/>
        <v>0.80000000000000004</v>
      </c>
      <c r="D28" s="97">
        <f t="shared" si="104"/>
        <v>20.800000000000001</v>
      </c>
      <c r="E28" s="97">
        <f t="shared" si="104"/>
        <v>101</v>
      </c>
      <c r="F28" s="97">
        <f t="shared" si="104"/>
        <v>18</v>
      </c>
      <c r="G28" s="97">
        <f t="shared" si="104"/>
        <v>0</v>
      </c>
      <c r="H28" s="97">
        <f t="shared" si="104"/>
        <v>0</v>
      </c>
      <c r="I28" s="97">
        <f t="shared" si="104"/>
        <v>0.97999999999999998</v>
      </c>
      <c r="J28" s="97">
        <f t="shared" si="104"/>
        <v>0.089999999999999997</v>
      </c>
      <c r="K28" s="97">
        <f t="shared" si="104"/>
        <v>0</v>
      </c>
      <c r="L28" s="97">
        <f t="shared" si="104"/>
        <v>0</v>
      </c>
    </row>
    <row r="29" ht="15">
      <c r="A29" t="s">
        <v>228</v>
      </c>
      <c r="B29" s="97">
        <f t="shared" ref="B29:L29" si="105">B18+B2</f>
        <v>2.8399999999999999</v>
      </c>
      <c r="C29" s="97">
        <f t="shared" si="105"/>
        <v>0.73999999999999999</v>
      </c>
      <c r="D29" s="97">
        <f t="shared" si="105"/>
        <v>18.640000000000001</v>
      </c>
      <c r="E29" s="97">
        <f t="shared" si="105"/>
        <v>90.400000000000006</v>
      </c>
      <c r="F29" s="97">
        <f t="shared" si="105"/>
        <v>14.4</v>
      </c>
      <c r="G29" s="97">
        <f t="shared" si="105"/>
        <v>0</v>
      </c>
      <c r="H29" s="97">
        <f t="shared" si="105"/>
        <v>0</v>
      </c>
      <c r="I29" s="97">
        <f t="shared" si="105"/>
        <v>0.78400000000000003</v>
      </c>
      <c r="J29" s="97">
        <f t="shared" si="105"/>
        <v>0.071999999999999995</v>
      </c>
      <c r="K29" s="97">
        <f t="shared" si="105"/>
        <v>0</v>
      </c>
      <c r="L29" s="97">
        <f t="shared" si="105"/>
        <v>0</v>
      </c>
    </row>
    <row r="30" ht="15">
      <c r="A30" t="s">
        <v>229</v>
      </c>
      <c r="B30">
        <f>B5*29/25</f>
        <v>2.3199999999999998</v>
      </c>
      <c r="C30">
        <f t="shared" ref="C30:L30" si="106">C5*29/25</f>
        <v>0.57999999999999996</v>
      </c>
      <c r="D30">
        <f t="shared" si="106"/>
        <v>16.588000000000001</v>
      </c>
      <c r="E30">
        <f t="shared" si="106"/>
        <v>81.200000000000003</v>
      </c>
      <c r="F30">
        <f t="shared" si="106"/>
        <v>11.6</v>
      </c>
      <c r="G30">
        <f t="shared" si="106"/>
        <v>0</v>
      </c>
      <c r="H30">
        <f t="shared" si="106"/>
        <v>0</v>
      </c>
      <c r="I30">
        <f t="shared" si="106"/>
        <v>0.57999999999999996</v>
      </c>
      <c r="J30">
        <f t="shared" si="106"/>
        <v>0.092799999999999994</v>
      </c>
      <c r="K30">
        <f t="shared" si="106"/>
        <v>0</v>
      </c>
      <c r="L30">
        <f t="shared" si="106"/>
        <v>0</v>
      </c>
    </row>
    <row r="31" ht="15">
      <c r="A31" t="s">
        <v>230</v>
      </c>
    </row>
    <row r="32" ht="15">
      <c r="A32" t="s">
        <v>34</v>
      </c>
      <c r="B32" s="97">
        <f>B1+B12</f>
        <v>5.7999999999999998</v>
      </c>
      <c r="C32" s="97">
        <f t="shared" ref="C32:L32" si="107">C1+C12</f>
        <v>1.3</v>
      </c>
      <c r="D32" s="97">
        <f t="shared" si="107"/>
        <v>39.400000000000006</v>
      </c>
      <c r="E32" s="97">
        <f t="shared" si="107"/>
        <v>193</v>
      </c>
      <c r="F32" s="97">
        <f t="shared" si="107"/>
        <v>38</v>
      </c>
      <c r="G32" s="97">
        <f t="shared" si="107"/>
        <v>0</v>
      </c>
      <c r="H32" s="97">
        <f t="shared" si="107"/>
        <v>0</v>
      </c>
      <c r="I32" s="97">
        <f t="shared" si="107"/>
        <v>1.98</v>
      </c>
      <c r="J32" s="97">
        <f t="shared" si="107"/>
        <v>0.25</v>
      </c>
      <c r="K32" s="97">
        <f t="shared" si="107"/>
        <v>0</v>
      </c>
      <c r="L32" s="97">
        <f t="shared" si="107"/>
        <v>0</v>
      </c>
    </row>
    <row r="33" ht="15">
      <c r="A33" t="s">
        <v>231</v>
      </c>
      <c r="B33" s="97">
        <f>B3+B11</f>
        <v>5.3600000000000003</v>
      </c>
      <c r="C33" s="97">
        <f t="shared" ref="C33:L33" si="108">C3+C11</f>
        <v>1.1600000000000001</v>
      </c>
      <c r="D33" s="97">
        <f t="shared" si="108"/>
        <v>35.840000000000003</v>
      </c>
      <c r="E33" s="97">
        <f t="shared" si="108"/>
        <v>175.59999999999999</v>
      </c>
      <c r="F33" s="97">
        <f t="shared" si="108"/>
        <v>37.600000000000001</v>
      </c>
      <c r="G33" s="97">
        <f t="shared" si="108"/>
        <v>0</v>
      </c>
      <c r="H33" s="97">
        <f t="shared" si="108"/>
        <v>0</v>
      </c>
      <c r="I33" s="97">
        <f t="shared" si="108"/>
        <v>1.976</v>
      </c>
      <c r="J33" s="97">
        <f t="shared" si="108"/>
        <v>0.23599999999999999</v>
      </c>
      <c r="K33" s="97">
        <f t="shared" si="108"/>
        <v>0</v>
      </c>
      <c r="L33" s="97">
        <f t="shared" si="108"/>
        <v>0</v>
      </c>
    </row>
    <row r="34" ht="15">
      <c r="A34" t="s">
        <v>232</v>
      </c>
      <c r="B34" s="97">
        <f>B4+B24</f>
        <v>6.0199999999999996</v>
      </c>
      <c r="C34" s="97">
        <f t="shared" ref="C34:L34" si="109">C4+C24</f>
        <v>1.6699999999999999</v>
      </c>
      <c r="D34" s="97">
        <f t="shared" si="109"/>
        <v>40.119999999999997</v>
      </c>
      <c r="E34" s="97">
        <f t="shared" si="109"/>
        <v>194.19999999999999</v>
      </c>
      <c r="F34" s="97">
        <f t="shared" si="109"/>
        <v>25.199999999999999</v>
      </c>
      <c r="G34" s="97">
        <f t="shared" si="109"/>
        <v>0</v>
      </c>
      <c r="H34" s="97">
        <f t="shared" si="109"/>
        <v>0</v>
      </c>
      <c r="I34" s="97">
        <f t="shared" si="109"/>
        <v>1.3719999999999999</v>
      </c>
      <c r="J34" s="97">
        <f t="shared" si="109"/>
        <v>0.126</v>
      </c>
      <c r="K34" s="97">
        <f t="shared" si="109"/>
        <v>0</v>
      </c>
      <c r="L34" s="97">
        <f t="shared" si="109"/>
        <v>0</v>
      </c>
    </row>
    <row r="35" ht="15">
      <c r="A35" t="s">
        <v>233</v>
      </c>
      <c r="B35" s="97">
        <f>B1+B18</f>
        <v>3.2000000000000002</v>
      </c>
      <c r="C35" s="97">
        <f t="shared" ref="C35:L35" si="110">C1+C18</f>
        <v>0.80000000000000004</v>
      </c>
      <c r="D35" s="97">
        <f t="shared" si="110"/>
        <v>20.800000000000001</v>
      </c>
      <c r="E35" s="97">
        <f t="shared" si="110"/>
        <v>101</v>
      </c>
      <c r="F35" s="97">
        <f t="shared" si="110"/>
        <v>18</v>
      </c>
      <c r="G35" s="97">
        <f t="shared" si="110"/>
        <v>0</v>
      </c>
      <c r="H35" s="97">
        <f t="shared" si="110"/>
        <v>0</v>
      </c>
      <c r="I35" s="97">
        <f t="shared" si="110"/>
        <v>0.97999999999999998</v>
      </c>
      <c r="J35" s="97">
        <f t="shared" si="110"/>
        <v>0.089999999999999997</v>
      </c>
      <c r="K35" s="97">
        <f t="shared" si="110"/>
        <v>0</v>
      </c>
      <c r="L35" s="97">
        <f t="shared" si="110"/>
        <v>0</v>
      </c>
    </row>
    <row r="36" ht="15">
      <c r="A36" t="s">
        <v>234</v>
      </c>
      <c r="B36" s="97">
        <f>B1+B19</f>
        <v>3.5499999999999998</v>
      </c>
      <c r="C36" s="97">
        <f t="shared" ref="C36:L36" si="111">C1+C19</f>
        <v>0.92500000000000004</v>
      </c>
      <c r="D36" s="97">
        <f t="shared" si="111"/>
        <v>23.300000000000001</v>
      </c>
      <c r="E36" s="97">
        <f t="shared" si="111"/>
        <v>113</v>
      </c>
      <c r="F36" s="97">
        <f t="shared" si="111"/>
        <v>18</v>
      </c>
      <c r="G36" s="97">
        <f t="shared" si="111"/>
        <v>0</v>
      </c>
      <c r="H36" s="97">
        <f t="shared" si="111"/>
        <v>0</v>
      </c>
      <c r="I36" s="97">
        <f t="shared" si="111"/>
        <v>0.97999999999999998</v>
      </c>
      <c r="J36" s="97">
        <f t="shared" si="111"/>
        <v>0.089999999999999997</v>
      </c>
      <c r="K36" s="97">
        <f t="shared" si="111"/>
        <v>0</v>
      </c>
      <c r="L36" s="97">
        <f t="shared" si="111"/>
        <v>0</v>
      </c>
    </row>
    <row r="37" ht="15">
      <c r="A37" t="s">
        <v>235</v>
      </c>
      <c r="B37" s="97">
        <f>B1+B20</f>
        <v>3.9000000000000004</v>
      </c>
      <c r="C37" s="97">
        <f t="shared" ref="C37:M37" si="112">C1+C20</f>
        <v>1.05</v>
      </c>
      <c r="D37" s="97">
        <f t="shared" si="112"/>
        <v>25.800000000000001</v>
      </c>
      <c r="E37" s="97">
        <f t="shared" si="112"/>
        <v>125</v>
      </c>
      <c r="F37" s="97">
        <f t="shared" si="112"/>
        <v>18</v>
      </c>
      <c r="G37" s="97">
        <f t="shared" si="112"/>
        <v>0</v>
      </c>
      <c r="H37" s="97">
        <f t="shared" si="112"/>
        <v>0</v>
      </c>
      <c r="I37" s="97">
        <f t="shared" si="112"/>
        <v>0.97999999999999998</v>
      </c>
      <c r="J37" s="97">
        <f t="shared" si="112"/>
        <v>0.089999999999999997</v>
      </c>
      <c r="K37" s="97">
        <f t="shared" si="112"/>
        <v>0</v>
      </c>
      <c r="L37" s="97">
        <f t="shared" si="112"/>
        <v>0</v>
      </c>
      <c r="M37" s="97">
        <f t="shared" si="112"/>
        <v>0</v>
      </c>
    </row>
    <row r="38" ht="15">
      <c r="A38" t="s">
        <v>236</v>
      </c>
      <c r="B38" s="97">
        <f>B1+B22</f>
        <v>4.5999999999999996</v>
      </c>
      <c r="C38" s="97">
        <f t="shared" ref="C38:L38" si="113">C1+C22</f>
        <v>1.3</v>
      </c>
      <c r="D38" s="97">
        <f t="shared" si="113"/>
        <v>30.800000000000001</v>
      </c>
      <c r="E38" s="97">
        <f t="shared" si="113"/>
        <v>149</v>
      </c>
      <c r="F38" s="97">
        <f t="shared" si="113"/>
        <v>18</v>
      </c>
      <c r="G38" s="97">
        <f t="shared" si="113"/>
        <v>0</v>
      </c>
      <c r="H38" s="97">
        <f t="shared" si="113"/>
        <v>0</v>
      </c>
      <c r="I38" s="97">
        <f t="shared" si="113"/>
        <v>0.97999999999999998</v>
      </c>
      <c r="J38" s="97">
        <f t="shared" si="113"/>
        <v>0.089999999999999997</v>
      </c>
      <c r="K38" s="97">
        <f t="shared" si="113"/>
        <v>0</v>
      </c>
      <c r="L38" s="97">
        <f t="shared" si="113"/>
        <v>0</v>
      </c>
    </row>
    <row r="39" ht="15">
      <c r="A39" t="s">
        <v>237</v>
      </c>
      <c r="B39">
        <f>B18*45/20</f>
        <v>3.1499999999999995</v>
      </c>
      <c r="C39">
        <f t="shared" ref="C39:L39" si="114">C18*45/20</f>
        <v>1.125</v>
      </c>
      <c r="D39">
        <f t="shared" si="114"/>
        <v>22.5</v>
      </c>
      <c r="E39">
        <f t="shared" si="114"/>
        <v>108</v>
      </c>
      <c r="F39">
        <f t="shared" si="114"/>
        <v>0</v>
      </c>
      <c r="G39">
        <f t="shared" si="114"/>
        <v>0</v>
      </c>
      <c r="H39">
        <f t="shared" si="114"/>
        <v>0</v>
      </c>
      <c r="I39">
        <f t="shared" si="114"/>
        <v>0</v>
      </c>
      <c r="J39">
        <f t="shared" si="114"/>
        <v>0</v>
      </c>
      <c r="K39">
        <f t="shared" si="114"/>
        <v>0</v>
      </c>
      <c r="L39">
        <f t="shared" si="114"/>
        <v>0</v>
      </c>
    </row>
    <row r="40" ht="15">
      <c r="A40" t="s">
        <v>155</v>
      </c>
      <c r="B40" s="97">
        <f>B1+B39</f>
        <v>4.9499999999999993</v>
      </c>
      <c r="C40" s="97">
        <f t="shared" ref="C40:L40" si="115">C1+C39</f>
        <v>1.425</v>
      </c>
      <c r="D40" s="97">
        <f t="shared" si="115"/>
        <v>33.299999999999997</v>
      </c>
      <c r="E40" s="97">
        <f t="shared" si="115"/>
        <v>161</v>
      </c>
      <c r="F40" s="97">
        <f t="shared" si="115"/>
        <v>18</v>
      </c>
      <c r="G40" s="97">
        <f t="shared" si="115"/>
        <v>0</v>
      </c>
      <c r="H40" s="97">
        <f t="shared" si="115"/>
        <v>0</v>
      </c>
      <c r="I40" s="97">
        <f t="shared" si="115"/>
        <v>0.97999999999999998</v>
      </c>
      <c r="J40" s="97">
        <f t="shared" si="115"/>
        <v>0.089999999999999997</v>
      </c>
      <c r="K40" s="97">
        <f t="shared" si="115"/>
        <v>0</v>
      </c>
      <c r="L40" s="97">
        <f t="shared" si="115"/>
        <v>0</v>
      </c>
    </row>
    <row r="41" ht="15">
      <c r="A41" t="s">
        <v>228</v>
      </c>
      <c r="B41" s="97">
        <f>B2+B18</f>
        <v>2.8399999999999999</v>
      </c>
      <c r="C41" s="97">
        <f t="shared" ref="C41:L41" si="116">C2+C18</f>
        <v>0.73999999999999999</v>
      </c>
      <c r="D41" s="97">
        <f t="shared" si="116"/>
        <v>18.640000000000001</v>
      </c>
      <c r="E41" s="97">
        <f t="shared" si="116"/>
        <v>90.400000000000006</v>
      </c>
      <c r="F41" s="97">
        <f t="shared" si="116"/>
        <v>14.4</v>
      </c>
      <c r="G41" s="97">
        <f t="shared" si="116"/>
        <v>0</v>
      </c>
      <c r="H41" s="97">
        <f t="shared" si="116"/>
        <v>0</v>
      </c>
      <c r="I41" s="97">
        <f t="shared" si="116"/>
        <v>0.78400000000000003</v>
      </c>
      <c r="J41" s="97">
        <f t="shared" si="116"/>
        <v>0.071999999999999995</v>
      </c>
      <c r="K41" s="97">
        <f t="shared" si="116"/>
        <v>0</v>
      </c>
      <c r="L41" s="97">
        <f t="shared" si="116"/>
        <v>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ECMZ</dc:creator>
  <cp:lastModifiedBy>r.solonitsyna</cp:lastModifiedBy>
  <cp:revision>357</cp:revision>
  <dcterms:created xsi:type="dcterms:W3CDTF">2006-09-15T21:00:00Z</dcterms:created>
  <dcterms:modified xsi:type="dcterms:W3CDTF">2025-08-26T04:45:43Z</dcterms:modified>
  <cp:version>983040</cp:version>
</cp:coreProperties>
</file>